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50"/>
  </bookViews>
  <sheets>
    <sheet name=" Штат 01.01.2024г и 30%" sheetId="48" r:id="rId1"/>
  </sheets>
  <calcPr calcId="162913"/>
</workbook>
</file>

<file path=xl/calcChain.xml><?xml version="1.0" encoding="utf-8"?>
<calcChain xmlns="http://schemas.openxmlformats.org/spreadsheetml/2006/main">
  <c r="AK51" i="48" l="1"/>
  <c r="AL17" i="48"/>
  <c r="AM17" i="48" s="1"/>
  <c r="AL16" i="48"/>
  <c r="AM16" i="48" s="1"/>
  <c r="AR16" i="48" s="1"/>
  <c r="AQ17" i="48" l="1"/>
  <c r="AL14" i="48"/>
  <c r="AL15" i="48"/>
  <c r="AM15" i="48" s="1"/>
  <c r="AR15" i="48" s="1"/>
  <c r="AL18" i="48"/>
  <c r="AM18" i="48" s="1"/>
  <c r="AR18" i="48" s="1"/>
  <c r="AL19" i="48"/>
  <c r="AM19" i="48" s="1"/>
  <c r="AR19" i="48" s="1"/>
  <c r="AR17" i="48" l="1"/>
  <c r="AQ51" i="48"/>
  <c r="AL51" i="48"/>
  <c r="AM14" i="48"/>
  <c r="AM51" i="48" l="1"/>
  <c r="AR14" i="48"/>
  <c r="AR51" i="48" s="1"/>
  <c r="AG51" i="48" l="1"/>
  <c r="AF51" i="48"/>
  <c r="AD51" i="48"/>
  <c r="AC51" i="48"/>
  <c r="AA51" i="48"/>
  <c r="Z51" i="48"/>
  <c r="Y51" i="48"/>
  <c r="W51" i="48"/>
  <c r="V51" i="48"/>
  <c r="T51" i="48"/>
  <c r="S51" i="48"/>
  <c r="R51" i="48"/>
  <c r="Q51" i="48"/>
  <c r="P51" i="48"/>
  <c r="O51" i="48"/>
  <c r="N51" i="48"/>
  <c r="M51" i="48"/>
  <c r="L51" i="48"/>
  <c r="F51" i="48"/>
  <c r="J49" i="48"/>
  <c r="X49" i="48" s="1"/>
  <c r="AH49" i="48" s="1"/>
  <c r="AI49" i="48" s="1"/>
  <c r="J48" i="48"/>
  <c r="X48" i="48" s="1"/>
  <c r="AH48" i="48" s="1"/>
  <c r="AI48" i="48" s="1"/>
  <c r="AJ48" i="48" s="1"/>
  <c r="J47" i="48"/>
  <c r="X47" i="48" s="1"/>
  <c r="AH47" i="48" s="1"/>
  <c r="AI47" i="48" s="1"/>
  <c r="J46" i="48"/>
  <c r="X46" i="48" s="1"/>
  <c r="AH46" i="48" s="1"/>
  <c r="AI46" i="48" s="1"/>
  <c r="AJ46" i="48" s="1"/>
  <c r="J45" i="48"/>
  <c r="X45" i="48" s="1"/>
  <c r="AH45" i="48" s="1"/>
  <c r="AI45" i="48" s="1"/>
  <c r="J44" i="48"/>
  <c r="X44" i="48" s="1"/>
  <c r="AH44" i="48" s="1"/>
  <c r="AI44" i="48" s="1"/>
  <c r="AJ44" i="48" s="1"/>
  <c r="J43" i="48"/>
  <c r="X43" i="48" s="1"/>
  <c r="AH43" i="48" s="1"/>
  <c r="AI43" i="48" s="1"/>
  <c r="J42" i="48"/>
  <c r="X42" i="48" s="1"/>
  <c r="AH42" i="48" s="1"/>
  <c r="AI42" i="48" s="1"/>
  <c r="AJ42" i="48" s="1"/>
  <c r="J41" i="48"/>
  <c r="X41" i="48" s="1"/>
  <c r="AH41" i="48" s="1"/>
  <c r="AI41" i="48" s="1"/>
  <c r="J40" i="48"/>
  <c r="X40" i="48" s="1"/>
  <c r="AH40" i="48" s="1"/>
  <c r="AI40" i="48" s="1"/>
  <c r="AJ40" i="48" s="1"/>
  <c r="J39" i="48"/>
  <c r="J38" i="48"/>
  <c r="J37" i="48"/>
  <c r="J36" i="48"/>
  <c r="X36" i="48" s="1"/>
  <c r="AH36" i="48" s="1"/>
  <c r="AI36" i="48" s="1"/>
  <c r="J35" i="48"/>
  <c r="J34" i="48"/>
  <c r="J33" i="48"/>
  <c r="J32" i="48"/>
  <c r="X32" i="48" s="1"/>
  <c r="AH32" i="48" s="1"/>
  <c r="AI32" i="48" s="1"/>
  <c r="J31" i="48"/>
  <c r="X31" i="48" s="1"/>
  <c r="AH31" i="48" s="1"/>
  <c r="AI31" i="48" s="1"/>
  <c r="AJ31" i="48" s="1"/>
  <c r="J30" i="48"/>
  <c r="X30" i="48" s="1"/>
  <c r="J29" i="48"/>
  <c r="X29" i="48" s="1"/>
  <c r="AH29" i="48" s="1"/>
  <c r="AI29" i="48" s="1"/>
  <c r="J28" i="48"/>
  <c r="X28" i="48" s="1"/>
  <c r="AH28" i="48" s="1"/>
  <c r="AI28" i="48" s="1"/>
  <c r="AJ28" i="48" s="1"/>
  <c r="J27" i="48"/>
  <c r="K27" i="48" s="1"/>
  <c r="X27" i="48" s="1"/>
  <c r="AH27" i="48" s="1"/>
  <c r="AI27" i="48" s="1"/>
  <c r="AJ27" i="48" s="1"/>
  <c r="J26" i="48"/>
  <c r="X26" i="48" s="1"/>
  <c r="AH26" i="48" s="1"/>
  <c r="AI26" i="48" s="1"/>
  <c r="J25" i="48"/>
  <c r="J24" i="48"/>
  <c r="K24" i="48" s="1"/>
  <c r="X24" i="48" s="1"/>
  <c r="AH24" i="48" s="1"/>
  <c r="AI24" i="48" s="1"/>
  <c r="J23" i="48"/>
  <c r="K23" i="48" s="1"/>
  <c r="X23" i="48" s="1"/>
  <c r="AH23" i="48" s="1"/>
  <c r="AI23" i="48" s="1"/>
  <c r="AJ23" i="48" s="1"/>
  <c r="J22" i="48"/>
  <c r="K22" i="48" s="1"/>
  <c r="X22" i="48" s="1"/>
  <c r="AH22" i="48" s="1"/>
  <c r="AI22" i="48" s="1"/>
  <c r="J21" i="48"/>
  <c r="K21" i="48" s="1"/>
  <c r="J20" i="48"/>
  <c r="K20" i="48" s="1"/>
  <c r="J19" i="48"/>
  <c r="K19" i="48" s="1"/>
  <c r="J18" i="48"/>
  <c r="K18" i="48" s="1"/>
  <c r="J17" i="48"/>
  <c r="J16" i="48"/>
  <c r="J15" i="48"/>
  <c r="J14" i="48"/>
  <c r="J13" i="48"/>
  <c r="K13" i="48" s="1"/>
  <c r="X13" i="48" s="1"/>
  <c r="J12" i="48"/>
  <c r="K12" i="48" s="1"/>
  <c r="J11" i="48"/>
  <c r="K11" i="48" s="1"/>
  <c r="X11" i="48" s="1"/>
  <c r="X25" i="48" l="1"/>
  <c r="AH25" i="48" s="1"/>
  <c r="AI25" i="48" s="1"/>
  <c r="AJ25" i="48" s="1"/>
  <c r="X34" i="48"/>
  <c r="AH34" i="48" s="1"/>
  <c r="AI34" i="48" s="1"/>
  <c r="AJ34" i="48" s="1"/>
  <c r="X38" i="48"/>
  <c r="AH38" i="48" s="1"/>
  <c r="AI38" i="48" s="1"/>
  <c r="AJ24" i="48"/>
  <c r="AJ26" i="48"/>
  <c r="AJ29" i="48"/>
  <c r="AH11" i="48"/>
  <c r="AJ22" i="48"/>
  <c r="AJ32" i="48"/>
  <c r="AE13" i="48"/>
  <c r="AH13" i="48" s="1"/>
  <c r="AI13" i="48" s="1"/>
  <c r="J51" i="48"/>
  <c r="X12" i="48"/>
  <c r="AH12" i="48" s="1"/>
  <c r="AI12" i="48" s="1"/>
  <c r="K14" i="48"/>
  <c r="X14" i="48" s="1"/>
  <c r="AH14" i="48" s="1"/>
  <c r="AI14" i="48" s="1"/>
  <c r="K15" i="48"/>
  <c r="X15" i="48" s="1"/>
  <c r="AH15" i="48" s="1"/>
  <c r="AI15" i="48" s="1"/>
  <c r="K16" i="48"/>
  <c r="X16" i="48" s="1"/>
  <c r="AH16" i="48" s="1"/>
  <c r="AI16" i="48" s="1"/>
  <c r="K17" i="48"/>
  <c r="X17" i="48" s="1"/>
  <c r="X18" i="48"/>
  <c r="AH18" i="48" s="1"/>
  <c r="AI18" i="48" s="1"/>
  <c r="X19" i="48"/>
  <c r="AH19" i="48" s="1"/>
  <c r="AI19" i="48" s="1"/>
  <c r="X20" i="48"/>
  <c r="AH20" i="48" s="1"/>
  <c r="AI20" i="48" s="1"/>
  <c r="X21" i="48"/>
  <c r="AH21" i="48" s="1"/>
  <c r="AI21" i="48" s="1"/>
  <c r="U30" i="48"/>
  <c r="U51" i="48" s="1"/>
  <c r="AJ38" i="48"/>
  <c r="AJ43" i="48"/>
  <c r="AJ47" i="48"/>
  <c r="AJ36" i="48"/>
  <c r="AJ41" i="48"/>
  <c r="AJ45" i="48"/>
  <c r="AJ49" i="48"/>
  <c r="X33" i="48"/>
  <c r="AH33" i="48" s="1"/>
  <c r="AI33" i="48" s="1"/>
  <c r="X35" i="48"/>
  <c r="AH35" i="48" s="1"/>
  <c r="AI35" i="48" s="1"/>
  <c r="X37" i="48"/>
  <c r="AH37" i="48" s="1"/>
  <c r="AI37" i="48" s="1"/>
  <c r="X39" i="48"/>
  <c r="AH39" i="48" s="1"/>
  <c r="AI39" i="48" s="1"/>
  <c r="K51" i="48" l="1"/>
  <c r="AH30" i="48"/>
  <c r="AI30" i="48" s="1"/>
  <c r="AJ30" i="48" s="1"/>
  <c r="AJ37" i="48"/>
  <c r="AJ21" i="48"/>
  <c r="AJ19" i="48"/>
  <c r="AJ15" i="48"/>
  <c r="AJ12" i="48"/>
  <c r="AB17" i="48"/>
  <c r="AB51" i="48" s="1"/>
  <c r="AJ13" i="48"/>
  <c r="AI11" i="48"/>
  <c r="AJ33" i="48"/>
  <c r="AJ39" i="48"/>
  <c r="AJ35" i="48"/>
  <c r="AJ20" i="48"/>
  <c r="AJ18" i="48"/>
  <c r="AJ16" i="48"/>
  <c r="AJ14" i="48"/>
  <c r="X51" i="48"/>
  <c r="AJ11" i="48" l="1"/>
  <c r="AH17" i="48"/>
  <c r="AI17" i="48" l="1"/>
  <c r="AH51" i="48"/>
  <c r="AJ17" i="48" l="1"/>
  <c r="AI51" i="48"/>
  <c r="AJ51" i="48" l="1"/>
</calcChain>
</file>

<file path=xl/sharedStrings.xml><?xml version="1.0" encoding="utf-8"?>
<sst xmlns="http://schemas.openxmlformats.org/spreadsheetml/2006/main" count="210" uniqueCount="132">
  <si>
    <t>№</t>
  </si>
  <si>
    <t>Оқу кәбинетінің меңгерушісі</t>
  </si>
  <si>
    <t>Ақыл ойы мүмкіндігі шектеулі балалармен жұмыс істегені үшін</t>
  </si>
  <si>
    <t>Радиациялық қатер аумағында жұмыс істегені үшін экология</t>
  </si>
  <si>
    <t>Барлығы</t>
  </si>
  <si>
    <t>Педагог-шебер</t>
  </si>
  <si>
    <t>Педагог-модератор</t>
  </si>
  <si>
    <t>Адам саны</t>
  </si>
  <si>
    <t>Ғылыми-педaгогикалық бағыт бойынша магистр дәрежесі үшін</t>
  </si>
  <si>
    <t>Дезинфекцифлық құралдарды пайдалана отырып үй-жайларды /Дәретханаларды тазалағаны үшін</t>
  </si>
  <si>
    <t>Түнгі уақытта жұмыс істегені үшін қосымша ақы</t>
  </si>
  <si>
    <t>Мереке және демалыс күндері жұмыс істегені үшін қосымша ақы</t>
  </si>
  <si>
    <t>Ауыр (ерекше ауыр) қол еңбегі және еңбек жағдайлары зиянды еңбек үшін/кочегар/повар</t>
  </si>
  <si>
    <t>Сумма</t>
  </si>
  <si>
    <t>Айлық еңбек ақы</t>
  </si>
  <si>
    <t>Барлық қосымша ақы</t>
  </si>
  <si>
    <t>111 Барлық айлық еңбек ақы</t>
  </si>
  <si>
    <t>Жүргізушіге 30%</t>
  </si>
  <si>
    <t>Аты-жөні</t>
  </si>
  <si>
    <t>Лауазымы</t>
  </si>
  <si>
    <t>Білімі</t>
  </si>
  <si>
    <t>Еңбек өтілі</t>
  </si>
  <si>
    <t>БЛЖ (теңгеде</t>
  </si>
  <si>
    <t>Директор</t>
  </si>
  <si>
    <t>Тәрбие ісі бойынша директордың орынбасары</t>
  </si>
  <si>
    <t>Оқу ісі бойынша директордың орынбасары</t>
  </si>
  <si>
    <t>Тәрбиеші</t>
  </si>
  <si>
    <t>Әдіскер</t>
  </si>
  <si>
    <t>Психолог педагог</t>
  </si>
  <si>
    <t>Аға тәлімгер</t>
  </si>
  <si>
    <t>Кітапханашы</t>
  </si>
  <si>
    <t>Шаруашылық меңгерушісі</t>
  </si>
  <si>
    <t>Тәрбиешінің көмекшісі</t>
  </si>
  <si>
    <t>Аула сыпырушы</t>
  </si>
  <si>
    <t>Кір жуу машиналарының операторы</t>
  </si>
  <si>
    <t>Оператор</t>
  </si>
  <si>
    <t>Аспаз</t>
  </si>
  <si>
    <t>Ас үй жұмысшысы</t>
  </si>
  <si>
    <t>Ғимараттарға кешенді қызмет көрсету және жөндеу бойынша жұмысшы</t>
  </si>
  <si>
    <t>Күзетші</t>
  </si>
  <si>
    <t>Вакант</t>
  </si>
  <si>
    <t>Педагог-сарап-шы</t>
  </si>
  <si>
    <t>Есепші</t>
  </si>
  <si>
    <t>В4-4</t>
  </si>
  <si>
    <t>В4-3</t>
  </si>
  <si>
    <t>Жоғары</t>
  </si>
  <si>
    <t>Арнаулы орта</t>
  </si>
  <si>
    <t>Мемлекеттік сатып алу жөніндегі маман</t>
  </si>
  <si>
    <t>Орта</t>
  </si>
  <si>
    <t>Штат-тық бірлік саны</t>
  </si>
  <si>
    <t>Коэффици-ент</t>
  </si>
  <si>
    <t xml:space="preserve">Ауыл-дық жерде жұмыс ісгені үшін </t>
  </si>
  <si>
    <t>Оқулықтардың кітап-хана- лық қормен жұмыс істегені үшін</t>
  </si>
  <si>
    <t>Тәрбиешілер-дің көмек-шіле-ріне 30</t>
  </si>
  <si>
    <t>Жүргізушіге қосымша ақы жалақысына 50%</t>
  </si>
  <si>
    <t>Ерекше еңбек жағдай-лары үшін үстемақы</t>
  </si>
  <si>
    <t xml:space="preserve">               Бекітемін</t>
  </si>
  <si>
    <t xml:space="preserve">              Тарбағатай ауданы бойынша білім бөлімінің басшысы</t>
  </si>
  <si>
    <t xml:space="preserve">              Шығыс Қазақстан облысы білім басқармасы</t>
  </si>
  <si>
    <t xml:space="preserve">              ______________________ С.Н.Дауытбаева</t>
  </si>
  <si>
    <t>А1-3-1</t>
  </si>
  <si>
    <t>А1-4</t>
  </si>
  <si>
    <t>В3-4</t>
  </si>
  <si>
    <t>С3</t>
  </si>
  <si>
    <t>Д1</t>
  </si>
  <si>
    <t>1 разряд</t>
  </si>
  <si>
    <t>2 разряд</t>
  </si>
  <si>
    <t>Ахметова Асем Канатовна</t>
  </si>
  <si>
    <t>Мектепалды жасындағы сыныптар тәрбиешісі</t>
  </si>
  <si>
    <t>Жунусова Кырмызы Дулатовна</t>
  </si>
  <si>
    <t>Манасбаева Жанна Сейлхановна</t>
  </si>
  <si>
    <t>Найманова Айгерим Муратхановна</t>
  </si>
  <si>
    <t>Оспанова Камшат Жармукашевна</t>
  </si>
  <si>
    <t>Мустафина Еркежан Азезовна</t>
  </si>
  <si>
    <t>Рамазанов Жасулан Бердимутарович</t>
  </si>
  <si>
    <t>АӘД</t>
  </si>
  <si>
    <t>Қызырбекова Айтолқын Болатбекқызы</t>
  </si>
  <si>
    <t>Қадырханова Меруерт Қадырханқызы</t>
  </si>
  <si>
    <t>Аяжанов Ерлан Жакиевич</t>
  </si>
  <si>
    <t>Аяжанова Айжан Қуанышбекқызы</t>
  </si>
  <si>
    <t>Информатика зертханашысы</t>
  </si>
  <si>
    <t>Кахарманова Фармиза Асеновна</t>
  </si>
  <si>
    <t>Кудайбергенова Гулжанат Шакеновна</t>
  </si>
  <si>
    <t>Абдулгазиев Серикхан Шарипканович</t>
  </si>
  <si>
    <t>Жүргізуші</t>
  </si>
  <si>
    <t>Каламов Абзал Касымханович</t>
  </si>
  <si>
    <t>Үмітбаева Айжан Қалелбекқызы</t>
  </si>
  <si>
    <t>Кужкеева Сандугаш Халымбековна</t>
  </si>
  <si>
    <t>Абилкасимова Жазира Ниязбековна</t>
  </si>
  <si>
    <t>Алибаев Салауат Рахадилович</t>
  </si>
  <si>
    <t>Ихсанов Ербол Салыкович</t>
  </si>
  <si>
    <t>Кужкаева Карлигаш Халимбековна</t>
  </si>
  <si>
    <t>Еден жуушы</t>
  </si>
  <si>
    <t>Садвакасова Муслима Катиевна</t>
  </si>
  <si>
    <t>Халыкова Алмагул Аринтаевна</t>
  </si>
  <si>
    <t>4 разряд</t>
  </si>
  <si>
    <t>Іс қағаздарын жүргізуші</t>
  </si>
  <si>
    <t>Советханқызы Инабат</t>
  </si>
  <si>
    <t>Кунукуева Нургул</t>
  </si>
  <si>
    <t>Бекбауов Нурболат</t>
  </si>
  <si>
    <t>Камитов Манат</t>
  </si>
  <si>
    <t>Әсенұлы Есболат</t>
  </si>
  <si>
    <t>В4-5</t>
  </si>
  <si>
    <t>Мектеп директорының уақытша міндетін атқарушы                                    А.Нурсафина</t>
  </si>
  <si>
    <t xml:space="preserve">Есепші                                                            </t>
  </si>
  <si>
    <t>Жапабаева Манар Заркымбековна</t>
  </si>
  <si>
    <t>Білім беру ұйымдарының басқару біліктілік санаты бар басшылары мен олардың орынбасарларына:</t>
  </si>
  <si>
    <t>Буын</t>
  </si>
  <si>
    <t>Шеберлік санаттары</t>
  </si>
  <si>
    <t>Педагог-зерт-теуші</t>
  </si>
  <si>
    <t xml:space="preserve">111 Барлық айлық еңбек ақы </t>
  </si>
  <si>
    <t xml:space="preserve">                                                                                                                      Шығыс Қазақстан облысы білім басқармасы Тарбағатай ауданы бойынша білім бөлімінің "Асусай мектеп-балабақша кешені" коммуналдық мемлекеттік мекемесінің 2023-2024 оқу жылына арналған штаттық кестесі</t>
  </si>
  <si>
    <t>Сайлаубаева Асем Сайлаубаевна</t>
  </si>
  <si>
    <t>Құмырбекова Шынар Құмырбекқызы</t>
  </si>
  <si>
    <t>Мұхаметқазыұлы  Сәрсенбек</t>
  </si>
  <si>
    <t>Электрик</t>
  </si>
  <si>
    <t>Өмірзақова Гульнар</t>
  </si>
  <si>
    <t xml:space="preserve">Вахтерша </t>
  </si>
  <si>
    <t>Нурсафин Оралбек Нуркасымович</t>
  </si>
  <si>
    <t>Досанова Гулдари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</si>
  <si>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01.10.2023 жыл</t>
  </si>
  <si>
    <t>Оклад РБ</t>
  </si>
  <si>
    <t xml:space="preserve">Ауылдық жерде жұмыс ісгені үшін  </t>
  </si>
  <si>
    <t xml:space="preserve">Ерекше                   еңбек жағдай лары үшін             үстем ақы            </t>
  </si>
  <si>
    <t>педагог-шебер</t>
  </si>
  <si>
    <t>педагог-зерттеуші</t>
  </si>
  <si>
    <t>педагог-сарапшы</t>
  </si>
  <si>
    <t>педагог-модератор</t>
  </si>
  <si>
    <t xml:space="preserve">Республиканский бюджет </t>
  </si>
  <si>
    <t>А.Ахметова</t>
  </si>
  <si>
    <t>Ермекбаева Жансая Бақытбекқызы</t>
  </si>
  <si>
    <t>Г.Альбекова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</si>
</sst>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" fontId="7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9" fillId="2" borderId="0" xfId="0" applyFont="1" applyFill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0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1" fontId="11" fillId="2" borderId="0" xfId="0" applyNumberFormat="1" applyFont="1" applyFill="1"/>
    <xf numFmtId="164" fontId="4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165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/>
    <xf numFmtId="0" fontId="7" fillId="2" borderId="0" xfId="0" applyFont="1" applyFill="1" applyAlignment="1"/>
    <xf numFmtId="4" fontId="7" fillId="0" borderId="1" xfId="0" applyNumberFormat="1" applyFont="1" applyBorder="1" applyAlignment="1">
      <alignment wrapText="1"/>
    </xf>
    <xf numFmtId="0" fontId="8" fillId="2" borderId="11" xfId="0" applyFont="1" applyFill="1" applyBorder="1" applyAlignment="1"/>
    <xf numFmtId="0" fontId="8" fillId="0" borderId="1" xfId="0" applyFont="1" applyBorder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9" fontId="9" fillId="3" borderId="1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/>
    <xf numFmtId="1" fontId="14" fillId="0" borderId="1" xfId="0" applyNumberFormat="1" applyFont="1" applyBorder="1" applyAlignment="1"/>
    <xf numFmtId="0" fontId="14" fillId="0" borderId="1" xfId="0" applyFont="1" applyBorder="1"/>
    <xf numFmtId="3" fontId="14" fillId="0" borderId="1" xfId="0" applyNumberFormat="1" applyFont="1" applyBorder="1"/>
    <xf numFmtId="0" fontId="9" fillId="5" borderId="2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/>
    <xf numFmtId="0" fontId="8" fillId="2" borderId="3" xfId="0" applyFont="1" applyFill="1" applyBorder="1" applyAlignment="1"/>
    <xf numFmtId="0" fontId="12" fillId="2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9" fontId="9" fillId="3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5" fillId="4" borderId="16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tabSelected="1" topLeftCell="A7" workbookViewId="0">
      <pane xSplit="12" ySplit="4" topLeftCell="M11" activePane="bottomRight" state="frozen"/>
      <selection activeCell="A7" sqref="A7"/>
      <selection pane="topRight" activeCell="M7" sqref="M7"/>
      <selection pane="bottomLeft" activeCell="A11" sqref="A11"/>
      <selection pane="bottomRight" activeCell="N14" sqref="N14"/>
    </sheetView>
  </sheetViews>
  <sheetFormatPr defaultColWidth="9.140625" defaultRowHeight="12.75" x14ac:dyDescent="0.2"/>
  <cols>
    <col min="1" max="1" width="3.7109375" style="1" customWidth="1"/>
    <col min="2" max="2" width="29.5703125" style="1" customWidth="1"/>
    <col min="3" max="3" width="27.140625" style="2" customWidth="1"/>
    <col min="4" max="4" width="10.140625" style="1" customWidth="1"/>
    <col min="5" max="5" width="5.42578125" style="1" customWidth="1"/>
    <col min="6" max="8" width="7.5703125" style="1" customWidth="1"/>
    <col min="9" max="9" width="5.5703125" style="1" customWidth="1"/>
    <col min="10" max="10" width="8.42578125" style="1" customWidth="1"/>
    <col min="11" max="11" width="7.5703125" style="1" customWidth="1"/>
    <col min="12" max="12" width="7.85546875" style="1" customWidth="1"/>
    <col min="13" max="13" width="7.28515625" style="1" customWidth="1"/>
    <col min="14" max="14" width="6.5703125" style="1" customWidth="1"/>
    <col min="15" max="15" width="8.42578125" style="1" customWidth="1"/>
    <col min="16" max="16" width="6.42578125" style="1" customWidth="1"/>
    <col min="17" max="17" width="8.140625" style="1" customWidth="1"/>
    <col min="18" max="18" width="5.28515625" style="1" customWidth="1"/>
    <col min="19" max="19" width="3.140625" style="1" hidden="1" customWidth="1"/>
    <col min="20" max="20" width="4.28515625" style="1" hidden="1" customWidth="1"/>
    <col min="21" max="21" width="6.7109375" style="1" customWidth="1"/>
    <col min="22" max="22" width="8.42578125" style="1" customWidth="1"/>
    <col min="23" max="23" width="8.5703125" style="1" customWidth="1"/>
    <col min="24" max="24" width="8.7109375" style="1" customWidth="1"/>
    <col min="25" max="25" width="7.5703125" style="1" customWidth="1"/>
    <col min="26" max="26" width="7.7109375" style="1" customWidth="1"/>
    <col min="27" max="27" width="7.28515625" style="1" customWidth="1"/>
    <col min="28" max="28" width="8.7109375" style="1" customWidth="1"/>
    <col min="29" max="29" width="4.7109375" style="1" customWidth="1"/>
    <col min="30" max="30" width="5" style="1" customWidth="1"/>
    <col min="31" max="31" width="6.28515625" style="1" customWidth="1"/>
    <col min="32" max="32" width="5.7109375" style="1" customWidth="1"/>
    <col min="33" max="33" width="7.28515625" style="1" customWidth="1"/>
    <col min="34" max="34" width="10.42578125" style="1" customWidth="1"/>
    <col min="35" max="35" width="8.5703125" style="1" customWidth="1"/>
    <col min="36" max="36" width="6.85546875" style="1" customWidth="1"/>
    <col min="37" max="37" width="6.7109375" style="1" customWidth="1"/>
    <col min="38" max="38" width="7.85546875" style="1" customWidth="1"/>
    <col min="39" max="39" width="8.7109375" style="1" customWidth="1"/>
    <col min="40" max="40" width="8" style="1" customWidth="1"/>
    <col min="41" max="41" width="8.42578125" style="1" customWidth="1"/>
    <col min="42" max="42" width="9.140625" style="1"/>
    <col min="43" max="43" width="9" style="1" customWidth="1"/>
    <col min="44" max="16384" width="9.140625" style="1"/>
  </cols>
  <sheetData>
    <row r="1" spans="1:47" s="5" customFormat="1" x14ac:dyDescent="0.2">
      <c r="A1" s="5" t="s">
        <v>56</v>
      </c>
      <c r="C1" s="20"/>
    </row>
    <row r="2" spans="1:47" s="5" customFormat="1" x14ac:dyDescent="0.2">
      <c r="A2" s="5" t="s">
        <v>58</v>
      </c>
      <c r="C2" s="20"/>
    </row>
    <row r="3" spans="1:47" s="5" customFormat="1" x14ac:dyDescent="0.2">
      <c r="A3" s="5" t="s">
        <v>57</v>
      </c>
      <c r="C3" s="20"/>
    </row>
    <row r="4" spans="1:47" s="5" customFormat="1" ht="19.5" customHeight="1" x14ac:dyDescent="0.2">
      <c r="A4" s="5" t="s">
        <v>59</v>
      </c>
      <c r="C4" s="20"/>
    </row>
    <row r="5" spans="1:47" s="21" customFormat="1" ht="14.25" x14ac:dyDescent="0.2">
      <c r="A5" s="21" t="s">
        <v>111</v>
      </c>
      <c r="C5" s="22"/>
    </row>
    <row r="6" spans="1:47" s="21" customFormat="1" ht="14.25" x14ac:dyDescent="0.2">
      <c r="A6" s="21" t="s">
        <v>120</v>
      </c>
      <c r="C6" s="22"/>
      <c r="J6" s="23"/>
    </row>
    <row r="7" spans="1:47" ht="13.5" thickBot="1" x14ac:dyDescent="0.25">
      <c r="J7" s="3"/>
    </row>
    <row r="8" spans="1:47" s="4" customFormat="1" ht="19.5" customHeight="1" x14ac:dyDescent="0.2">
      <c r="A8" s="68" t="s">
        <v>0</v>
      </c>
      <c r="B8" s="68" t="s">
        <v>18</v>
      </c>
      <c r="C8" s="75" t="s">
        <v>19</v>
      </c>
      <c r="D8" s="75" t="s">
        <v>20</v>
      </c>
      <c r="E8" s="75" t="s">
        <v>21</v>
      </c>
      <c r="F8" s="75" t="s">
        <v>49</v>
      </c>
      <c r="G8" s="75" t="s">
        <v>22</v>
      </c>
      <c r="H8" s="75" t="s">
        <v>107</v>
      </c>
      <c r="I8" s="86" t="s">
        <v>50</v>
      </c>
      <c r="J8" s="75" t="s">
        <v>14</v>
      </c>
      <c r="K8" s="75" t="s">
        <v>51</v>
      </c>
      <c r="L8" s="75" t="s">
        <v>1</v>
      </c>
      <c r="M8" s="75" t="s">
        <v>52</v>
      </c>
      <c r="N8" s="71" t="s">
        <v>9</v>
      </c>
      <c r="O8" s="72"/>
      <c r="P8" s="81" t="s">
        <v>53</v>
      </c>
      <c r="Q8" s="81" t="s">
        <v>10</v>
      </c>
      <c r="R8" s="81" t="s">
        <v>17</v>
      </c>
      <c r="S8" s="75" t="s">
        <v>2</v>
      </c>
      <c r="T8" s="75" t="s">
        <v>8</v>
      </c>
      <c r="U8" s="75" t="s">
        <v>54</v>
      </c>
      <c r="V8" s="81" t="s">
        <v>11</v>
      </c>
      <c r="W8" s="81" t="s">
        <v>12</v>
      </c>
      <c r="X8" s="75" t="s">
        <v>55</v>
      </c>
      <c r="Y8" s="81" t="s">
        <v>108</v>
      </c>
      <c r="Z8" s="81"/>
      <c r="AA8" s="81"/>
      <c r="AB8" s="81"/>
      <c r="AC8" s="71" t="s">
        <v>106</v>
      </c>
      <c r="AD8" s="82"/>
      <c r="AE8" s="72"/>
      <c r="AF8" s="71" t="s">
        <v>3</v>
      </c>
      <c r="AG8" s="72"/>
      <c r="AH8" s="75" t="s">
        <v>15</v>
      </c>
      <c r="AI8" s="75" t="s">
        <v>110</v>
      </c>
      <c r="AJ8" s="78"/>
      <c r="AK8" s="65" t="s">
        <v>128</v>
      </c>
      <c r="AL8" s="66"/>
      <c r="AM8" s="66"/>
      <c r="AN8" s="66"/>
      <c r="AO8" s="66"/>
      <c r="AP8" s="66"/>
      <c r="AQ8" s="66"/>
      <c r="AR8" s="67"/>
      <c r="AS8" s="8"/>
      <c r="AT8" s="8"/>
      <c r="AU8" s="8"/>
    </row>
    <row r="9" spans="1:47" s="4" customFormat="1" ht="84" customHeight="1" x14ac:dyDescent="0.2">
      <c r="A9" s="69"/>
      <c r="B9" s="69"/>
      <c r="C9" s="76"/>
      <c r="D9" s="76"/>
      <c r="E9" s="76"/>
      <c r="F9" s="76"/>
      <c r="G9" s="76"/>
      <c r="H9" s="84"/>
      <c r="I9" s="87"/>
      <c r="J9" s="76"/>
      <c r="K9" s="77"/>
      <c r="L9" s="76"/>
      <c r="M9" s="77"/>
      <c r="N9" s="73"/>
      <c r="O9" s="74"/>
      <c r="P9" s="81"/>
      <c r="Q9" s="81"/>
      <c r="R9" s="81"/>
      <c r="S9" s="76"/>
      <c r="T9" s="76"/>
      <c r="U9" s="76"/>
      <c r="V9" s="81"/>
      <c r="W9" s="81"/>
      <c r="X9" s="77"/>
      <c r="Y9" s="45" t="s">
        <v>5</v>
      </c>
      <c r="Z9" s="45" t="s">
        <v>109</v>
      </c>
      <c r="AA9" s="45" t="s">
        <v>41</v>
      </c>
      <c r="AB9" s="45" t="s">
        <v>6</v>
      </c>
      <c r="AC9" s="73"/>
      <c r="AD9" s="83"/>
      <c r="AE9" s="74"/>
      <c r="AF9" s="73"/>
      <c r="AG9" s="74"/>
      <c r="AH9" s="76"/>
      <c r="AI9" s="76"/>
      <c r="AJ9" s="79"/>
      <c r="AK9" s="63" t="s">
        <v>121</v>
      </c>
      <c r="AL9" s="56" t="s">
        <v>122</v>
      </c>
      <c r="AM9" s="56" t="s">
        <v>123</v>
      </c>
      <c r="AN9" s="56" t="s">
        <v>124</v>
      </c>
      <c r="AO9" s="57" t="s">
        <v>125</v>
      </c>
      <c r="AP9" s="56" t="s">
        <v>126</v>
      </c>
      <c r="AQ9" s="56" t="s">
        <v>127</v>
      </c>
      <c r="AR9" s="58" t="s">
        <v>16</v>
      </c>
      <c r="AS9" s="8"/>
      <c r="AT9" s="8"/>
      <c r="AU9" s="8"/>
    </row>
    <row r="10" spans="1:47" s="4" customFormat="1" ht="43.5" customHeight="1" x14ac:dyDescent="0.2">
      <c r="A10" s="70"/>
      <c r="B10" s="70"/>
      <c r="C10" s="77"/>
      <c r="D10" s="77"/>
      <c r="E10" s="77"/>
      <c r="F10" s="77"/>
      <c r="G10" s="77"/>
      <c r="H10" s="85"/>
      <c r="I10" s="87"/>
      <c r="J10" s="77"/>
      <c r="K10" s="9">
        <v>0.25</v>
      </c>
      <c r="L10" s="77"/>
      <c r="M10" s="9">
        <v>0.3</v>
      </c>
      <c r="N10" s="10">
        <v>0.2</v>
      </c>
      <c r="O10" s="10">
        <v>0.3</v>
      </c>
      <c r="P10" s="81"/>
      <c r="Q10" s="81"/>
      <c r="R10" s="81"/>
      <c r="S10" s="77"/>
      <c r="T10" s="77"/>
      <c r="U10" s="77"/>
      <c r="V10" s="81"/>
      <c r="W10" s="81"/>
      <c r="X10" s="9">
        <v>0.1</v>
      </c>
      <c r="Y10" s="9">
        <v>0.5</v>
      </c>
      <c r="Z10" s="9">
        <v>0.4</v>
      </c>
      <c r="AA10" s="9">
        <v>0.35</v>
      </c>
      <c r="AB10" s="9">
        <v>0.3</v>
      </c>
      <c r="AC10" s="9">
        <v>1</v>
      </c>
      <c r="AD10" s="9">
        <v>0.5</v>
      </c>
      <c r="AE10" s="9">
        <v>0.3</v>
      </c>
      <c r="AF10" s="9" t="s">
        <v>7</v>
      </c>
      <c r="AG10" s="31" t="s">
        <v>13</v>
      </c>
      <c r="AH10" s="77"/>
      <c r="AI10" s="77"/>
      <c r="AJ10" s="80"/>
      <c r="AK10" s="64"/>
      <c r="AL10" s="47">
        <v>0.25</v>
      </c>
      <c r="AM10" s="47">
        <v>0.1</v>
      </c>
      <c r="AN10" s="47">
        <v>0.5</v>
      </c>
      <c r="AO10" s="47">
        <v>0.4</v>
      </c>
      <c r="AP10" s="47">
        <v>0.35</v>
      </c>
      <c r="AQ10" s="47">
        <v>0.3</v>
      </c>
      <c r="AR10" s="61"/>
      <c r="AS10" s="8"/>
      <c r="AT10" s="8"/>
      <c r="AU10" s="8"/>
    </row>
    <row r="11" spans="1:47" ht="27" customHeight="1" x14ac:dyDescent="0.25">
      <c r="A11" s="43">
        <v>1</v>
      </c>
      <c r="B11" s="35" t="s">
        <v>40</v>
      </c>
      <c r="C11" s="36" t="s">
        <v>23</v>
      </c>
      <c r="D11" s="36" t="s">
        <v>45</v>
      </c>
      <c r="E11" s="42">
        <v>26</v>
      </c>
      <c r="F11" s="34">
        <v>1</v>
      </c>
      <c r="G11" s="11">
        <v>17697</v>
      </c>
      <c r="H11" s="11" t="s">
        <v>60</v>
      </c>
      <c r="I11" s="11">
        <v>5.59</v>
      </c>
      <c r="J11" s="12">
        <f>F11*G11*I11*2</f>
        <v>197852.46</v>
      </c>
      <c r="K11" s="32">
        <f t="shared" ref="K11:K24" si="0">J11*25%</f>
        <v>49463.114999999998</v>
      </c>
      <c r="L11" s="12"/>
      <c r="M11" s="12"/>
      <c r="N11" s="12"/>
      <c r="O11" s="12"/>
      <c r="P11" s="13"/>
      <c r="Q11" s="13"/>
      <c r="R11" s="12"/>
      <c r="S11" s="12"/>
      <c r="T11" s="12"/>
      <c r="U11" s="12"/>
      <c r="V11" s="12"/>
      <c r="W11" s="12"/>
      <c r="X11" s="12">
        <f>(K11+J11)*10%</f>
        <v>24731.557499999999</v>
      </c>
      <c r="Y11" s="12"/>
      <c r="Z11" s="12"/>
      <c r="AA11" s="12"/>
      <c r="AB11" s="12"/>
      <c r="AC11" s="12"/>
      <c r="AD11" s="12"/>
      <c r="AE11" s="12"/>
      <c r="AF11" s="14">
        <v>1</v>
      </c>
      <c r="AG11" s="14">
        <v>4313</v>
      </c>
      <c r="AH11" s="12">
        <f>AG11+X11+W11+V11+R11+Q11+P11+O11+N11+M11+K11+U11+T11+L11+Y11+Z11+AA11+AB11+AC11+AD11+AE11</f>
        <v>78507.672500000001</v>
      </c>
      <c r="AI11" s="12">
        <f t="shared" ref="AI11:AI49" si="1">AH11+J11</f>
        <v>276360.13250000001</v>
      </c>
      <c r="AJ11" s="12">
        <f>AI11-AI11*10%-AG11</f>
        <v>244411.11924999999</v>
      </c>
      <c r="AK11" s="55"/>
      <c r="AL11" s="59"/>
      <c r="AM11" s="59"/>
      <c r="AN11" s="59"/>
      <c r="AO11" s="60"/>
      <c r="AP11" s="59"/>
      <c r="AQ11" s="59"/>
      <c r="AR11" s="61"/>
    </row>
    <row r="12" spans="1:47" ht="25.5" customHeight="1" x14ac:dyDescent="0.2">
      <c r="A12" s="43">
        <v>2</v>
      </c>
      <c r="B12" s="35" t="s">
        <v>67</v>
      </c>
      <c r="C12" s="36" t="s">
        <v>25</v>
      </c>
      <c r="D12" s="36" t="s">
        <v>45</v>
      </c>
      <c r="E12" s="42">
        <v>26</v>
      </c>
      <c r="F12" s="34">
        <v>1</v>
      </c>
      <c r="G12" s="11">
        <v>17697</v>
      </c>
      <c r="H12" s="11" t="s">
        <v>61</v>
      </c>
      <c r="I12" s="11">
        <v>5.62</v>
      </c>
      <c r="J12" s="12">
        <f t="shared" ref="J12:J23" si="2">F12*G12*I12*2</f>
        <v>198914.28</v>
      </c>
      <c r="K12" s="32">
        <f t="shared" si="0"/>
        <v>49728.57</v>
      </c>
      <c r="L12" s="40"/>
      <c r="M12" s="12"/>
      <c r="N12" s="12"/>
      <c r="O12" s="12"/>
      <c r="P12" s="32"/>
      <c r="Q12" s="32"/>
      <c r="R12" s="40"/>
      <c r="S12" s="40"/>
      <c r="T12" s="40"/>
      <c r="U12" s="40"/>
      <c r="V12" s="40"/>
      <c r="W12" s="40"/>
      <c r="X12" s="12">
        <f t="shared" ref="X12:X49" si="3">(K12+J12)*10%</f>
        <v>24864.285000000003</v>
      </c>
      <c r="Y12" s="12"/>
      <c r="Z12" s="12"/>
      <c r="AA12" s="12"/>
      <c r="AB12" s="12"/>
      <c r="AC12" s="12"/>
      <c r="AD12" s="12"/>
      <c r="AE12" s="12"/>
      <c r="AF12" s="12">
        <v>1</v>
      </c>
      <c r="AG12" s="12">
        <v>4313</v>
      </c>
      <c r="AH12" s="12">
        <f t="shared" ref="AH12:AH49" si="4">AG12+X12+W12+V12+R12+Q12+P12+O12+N12+M12+K12+U12+T12+L12+Y12+Z12+AA12+AB12+AC12+AD12+AE12</f>
        <v>78905.85500000001</v>
      </c>
      <c r="AI12" s="12">
        <f t="shared" si="1"/>
        <v>277820.13500000001</v>
      </c>
      <c r="AJ12" s="12">
        <f t="shared" ref="AJ12:AJ49" si="5">AI12-AI12*10%-AG12</f>
        <v>245725.12150000001</v>
      </c>
      <c r="AK12" s="46"/>
      <c r="AL12" s="62"/>
      <c r="AM12" s="62"/>
      <c r="AN12" s="62"/>
      <c r="AO12" s="62"/>
      <c r="AP12" s="62"/>
      <c r="AQ12" s="62"/>
      <c r="AR12" s="52"/>
    </row>
    <row r="13" spans="1:47" s="41" customFormat="1" ht="22.5" customHeight="1" x14ac:dyDescent="0.2">
      <c r="A13" s="43">
        <v>3</v>
      </c>
      <c r="B13" s="44" t="s">
        <v>112</v>
      </c>
      <c r="C13" s="36" t="s">
        <v>24</v>
      </c>
      <c r="D13" s="36" t="s">
        <v>45</v>
      </c>
      <c r="E13" s="42">
        <v>23</v>
      </c>
      <c r="F13" s="34">
        <v>0.5</v>
      </c>
      <c r="G13" s="11">
        <v>17697</v>
      </c>
      <c r="H13" s="11" t="s">
        <v>61</v>
      </c>
      <c r="I13" s="11">
        <v>5.08</v>
      </c>
      <c r="J13" s="12">
        <f t="shared" si="2"/>
        <v>89900.76</v>
      </c>
      <c r="K13" s="32">
        <f t="shared" si="0"/>
        <v>22475.19</v>
      </c>
      <c r="L13" s="40"/>
      <c r="M13" s="12"/>
      <c r="N13" s="12"/>
      <c r="O13" s="12"/>
      <c r="P13" s="32"/>
      <c r="Q13" s="32"/>
      <c r="R13" s="40"/>
      <c r="S13" s="40"/>
      <c r="T13" s="40"/>
      <c r="U13" s="40"/>
      <c r="V13" s="40"/>
      <c r="W13" s="40"/>
      <c r="X13" s="12">
        <f t="shared" si="3"/>
        <v>11237.595000000001</v>
      </c>
      <c r="Y13" s="12"/>
      <c r="Z13" s="12"/>
      <c r="AA13" s="12"/>
      <c r="AB13" s="12"/>
      <c r="AC13" s="12"/>
      <c r="AD13" s="12"/>
      <c r="AE13" s="12">
        <f>(J13+K13)*30%</f>
        <v>33712.784999999996</v>
      </c>
      <c r="AF13" s="12">
        <v>1</v>
      </c>
      <c r="AG13" s="12">
        <v>4313</v>
      </c>
      <c r="AH13" s="12">
        <f t="shared" si="4"/>
        <v>71738.570000000007</v>
      </c>
      <c r="AI13" s="12">
        <f t="shared" si="1"/>
        <v>161639.33000000002</v>
      </c>
      <c r="AJ13" s="12">
        <f t="shared" si="5"/>
        <v>141162.39700000003</v>
      </c>
      <c r="AK13" s="46"/>
      <c r="AL13" s="62"/>
      <c r="AM13" s="62"/>
      <c r="AN13" s="62"/>
      <c r="AO13" s="62"/>
      <c r="AP13" s="62"/>
      <c r="AQ13" s="62"/>
      <c r="AR13" s="52"/>
    </row>
    <row r="14" spans="1:47" ht="26.25" customHeight="1" x14ac:dyDescent="0.2">
      <c r="A14" s="43">
        <v>4</v>
      </c>
      <c r="B14" s="35" t="s">
        <v>71</v>
      </c>
      <c r="C14" s="24" t="s">
        <v>68</v>
      </c>
      <c r="D14" s="26" t="s">
        <v>46</v>
      </c>
      <c r="E14" s="25">
        <v>8</v>
      </c>
      <c r="F14" s="29">
        <v>1</v>
      </c>
      <c r="G14" s="11">
        <v>17697</v>
      </c>
      <c r="H14" s="11" t="s">
        <v>43</v>
      </c>
      <c r="I14" s="11">
        <v>3.53</v>
      </c>
      <c r="J14" s="12">
        <f t="shared" si="2"/>
        <v>124940.81999999999</v>
      </c>
      <c r="K14" s="13">
        <f t="shared" si="0"/>
        <v>31235.204999999998</v>
      </c>
      <c r="L14" s="7"/>
      <c r="M14" s="12"/>
      <c r="N14" s="12"/>
      <c r="O14" s="12"/>
      <c r="P14" s="13"/>
      <c r="Q14" s="13"/>
      <c r="R14" s="7"/>
      <c r="S14" s="7"/>
      <c r="T14" s="7"/>
      <c r="U14" s="7"/>
      <c r="V14" s="12"/>
      <c r="W14" s="7"/>
      <c r="X14" s="12">
        <f t="shared" si="3"/>
        <v>15617.602500000001</v>
      </c>
      <c r="Y14" s="12"/>
      <c r="Z14" s="12"/>
      <c r="AA14" s="12"/>
      <c r="AB14" s="12"/>
      <c r="AC14" s="12"/>
      <c r="AD14" s="12"/>
      <c r="AE14" s="12"/>
      <c r="AF14" s="14">
        <v>1</v>
      </c>
      <c r="AG14" s="14">
        <v>4313</v>
      </c>
      <c r="AH14" s="12">
        <f t="shared" si="4"/>
        <v>51165.807499999995</v>
      </c>
      <c r="AI14" s="12">
        <f t="shared" si="1"/>
        <v>176106.6275</v>
      </c>
      <c r="AJ14" s="12">
        <f t="shared" si="5"/>
        <v>154182.96475000001</v>
      </c>
      <c r="AK14" s="32">
        <v>37482.245999999999</v>
      </c>
      <c r="AL14" s="12">
        <f>AK14*25%</f>
        <v>9370.5614999999998</v>
      </c>
      <c r="AM14" s="12">
        <f t="shared" ref="AM14:AM19" si="6">(AL14+AK14)*10%</f>
        <v>4685.2807499999999</v>
      </c>
      <c r="AN14" s="13"/>
      <c r="AO14" s="13"/>
      <c r="AP14" s="13"/>
      <c r="AQ14" s="13"/>
      <c r="AR14" s="12">
        <f>AQ14+AP14+AO14+AN14+AM14+AL14+AK14</f>
        <v>51538.088250000001</v>
      </c>
    </row>
    <row r="15" spans="1:47" ht="19.899999999999999" customHeight="1" x14ac:dyDescent="0.2">
      <c r="A15" s="43">
        <v>5</v>
      </c>
      <c r="B15" s="35" t="s">
        <v>73</v>
      </c>
      <c r="C15" s="24" t="s">
        <v>26</v>
      </c>
      <c r="D15" s="24" t="s">
        <v>45</v>
      </c>
      <c r="E15" s="25">
        <v>8</v>
      </c>
      <c r="F15" s="29">
        <v>1</v>
      </c>
      <c r="G15" s="11">
        <v>17697</v>
      </c>
      <c r="H15" s="11" t="s">
        <v>102</v>
      </c>
      <c r="I15" s="11">
        <v>3.53</v>
      </c>
      <c r="J15" s="12">
        <f t="shared" si="2"/>
        <v>124940.81999999999</v>
      </c>
      <c r="K15" s="13">
        <f t="shared" si="0"/>
        <v>31235.204999999998</v>
      </c>
      <c r="L15" s="7"/>
      <c r="M15" s="12"/>
      <c r="N15" s="12"/>
      <c r="O15" s="12"/>
      <c r="P15" s="13"/>
      <c r="Q15" s="13"/>
      <c r="R15" s="7"/>
      <c r="S15" s="7"/>
      <c r="T15" s="7"/>
      <c r="U15" s="7"/>
      <c r="V15" s="12"/>
      <c r="W15" s="7"/>
      <c r="X15" s="12">
        <f t="shared" si="3"/>
        <v>15617.602500000001</v>
      </c>
      <c r="Y15" s="12"/>
      <c r="Z15" s="12"/>
      <c r="AA15" s="12"/>
      <c r="AB15" s="12"/>
      <c r="AC15" s="12"/>
      <c r="AD15" s="12"/>
      <c r="AE15" s="12"/>
      <c r="AF15" s="14">
        <v>1</v>
      </c>
      <c r="AG15" s="14">
        <v>4313</v>
      </c>
      <c r="AH15" s="12">
        <f t="shared" si="4"/>
        <v>51165.807499999995</v>
      </c>
      <c r="AI15" s="12">
        <f t="shared" si="1"/>
        <v>176106.6275</v>
      </c>
      <c r="AJ15" s="12">
        <f t="shared" si="5"/>
        <v>154182.96475000001</v>
      </c>
      <c r="AK15" s="32">
        <v>37482.245999999999</v>
      </c>
      <c r="AL15" s="12">
        <f t="shared" ref="AL15:AL19" si="7">AK15*25%</f>
        <v>9370.5614999999998</v>
      </c>
      <c r="AM15" s="12">
        <f t="shared" si="6"/>
        <v>4685.2807499999999</v>
      </c>
      <c r="AN15" s="13"/>
      <c r="AO15" s="13"/>
      <c r="AP15" s="13"/>
      <c r="AQ15" s="13"/>
      <c r="AR15" s="12">
        <f t="shared" ref="AR15:AR19" si="8">AQ15+AP15+AO15+AN15+AM15+AL15+AK15</f>
        <v>51538.088250000001</v>
      </c>
    </row>
    <row r="16" spans="1:47" ht="22.5" customHeight="1" x14ac:dyDescent="0.2">
      <c r="A16" s="43">
        <v>6</v>
      </c>
      <c r="B16" s="35" t="s">
        <v>69</v>
      </c>
      <c r="C16" s="24" t="s">
        <v>26</v>
      </c>
      <c r="D16" s="26" t="s">
        <v>46</v>
      </c>
      <c r="E16" s="25">
        <v>6</v>
      </c>
      <c r="F16" s="29">
        <v>1</v>
      </c>
      <c r="G16" s="11">
        <v>17697</v>
      </c>
      <c r="H16" s="11" t="s">
        <v>43</v>
      </c>
      <c r="I16" s="11">
        <v>3.49</v>
      </c>
      <c r="J16" s="12">
        <f t="shared" si="2"/>
        <v>123525.06000000001</v>
      </c>
      <c r="K16" s="13">
        <f t="shared" si="0"/>
        <v>30881.265000000003</v>
      </c>
      <c r="L16" s="12"/>
      <c r="M16" s="12"/>
      <c r="N16" s="12"/>
      <c r="O16" s="12"/>
      <c r="P16" s="13"/>
      <c r="Q16" s="13"/>
      <c r="R16" s="12"/>
      <c r="S16" s="12"/>
      <c r="T16" s="12"/>
      <c r="U16" s="12"/>
      <c r="V16" s="12"/>
      <c r="W16" s="12"/>
      <c r="X16" s="12">
        <f t="shared" si="3"/>
        <v>15440.632500000002</v>
      </c>
      <c r="Y16" s="12"/>
      <c r="Z16" s="12"/>
      <c r="AA16" s="12"/>
      <c r="AB16" s="12"/>
      <c r="AC16" s="12"/>
      <c r="AD16" s="12"/>
      <c r="AE16" s="12"/>
      <c r="AF16" s="14">
        <v>1</v>
      </c>
      <c r="AG16" s="14">
        <v>4313</v>
      </c>
      <c r="AH16" s="12">
        <f t="shared" si="4"/>
        <v>50634.897500000006</v>
      </c>
      <c r="AI16" s="12">
        <f t="shared" si="1"/>
        <v>174159.95750000002</v>
      </c>
      <c r="AJ16" s="12">
        <f t="shared" si="5"/>
        <v>152430.96175000002</v>
      </c>
      <c r="AK16" s="32">
        <v>37057.518000000004</v>
      </c>
      <c r="AL16" s="12">
        <f t="shared" si="7"/>
        <v>9264.3795000000009</v>
      </c>
      <c r="AM16" s="12">
        <f t="shared" si="6"/>
        <v>4632.1897500000005</v>
      </c>
      <c r="AN16" s="13"/>
      <c r="AO16" s="13"/>
      <c r="AP16" s="13"/>
      <c r="AQ16" s="13"/>
      <c r="AR16" s="12">
        <f t="shared" si="8"/>
        <v>50954.087250000004</v>
      </c>
    </row>
    <row r="17" spans="1:44" ht="19.899999999999999" customHeight="1" x14ac:dyDescent="0.2">
      <c r="A17" s="43">
        <v>7</v>
      </c>
      <c r="B17" s="35" t="s">
        <v>70</v>
      </c>
      <c r="C17" s="24" t="s">
        <v>26</v>
      </c>
      <c r="D17" s="26" t="s">
        <v>46</v>
      </c>
      <c r="E17" s="25">
        <v>4</v>
      </c>
      <c r="F17" s="29">
        <v>1</v>
      </c>
      <c r="G17" s="11">
        <v>17697</v>
      </c>
      <c r="H17" s="11" t="s">
        <v>44</v>
      </c>
      <c r="I17" s="11">
        <v>3.85</v>
      </c>
      <c r="J17" s="12">
        <f t="shared" si="2"/>
        <v>136266.9</v>
      </c>
      <c r="K17" s="13">
        <f t="shared" si="0"/>
        <v>34066.724999999999</v>
      </c>
      <c r="L17" s="12"/>
      <c r="M17" s="12"/>
      <c r="N17" s="12"/>
      <c r="O17" s="12"/>
      <c r="P17" s="13"/>
      <c r="Q17" s="13"/>
      <c r="R17" s="12"/>
      <c r="S17" s="12"/>
      <c r="T17" s="12"/>
      <c r="U17" s="12"/>
      <c r="V17" s="12"/>
      <c r="W17" s="12"/>
      <c r="X17" s="12">
        <f t="shared" si="3"/>
        <v>17033.362499999999</v>
      </c>
      <c r="Y17" s="12"/>
      <c r="Z17" s="12"/>
      <c r="AA17" s="12"/>
      <c r="AB17" s="12">
        <f>(J17+K17)*30%</f>
        <v>51100.087500000001</v>
      </c>
      <c r="AC17" s="12"/>
      <c r="AD17" s="12"/>
      <c r="AE17" s="12"/>
      <c r="AF17" s="14">
        <v>1</v>
      </c>
      <c r="AG17" s="14">
        <v>4313</v>
      </c>
      <c r="AH17" s="12">
        <f t="shared" si="4"/>
        <v>106513.17499999999</v>
      </c>
      <c r="AI17" s="12">
        <f t="shared" si="1"/>
        <v>242780.07499999998</v>
      </c>
      <c r="AJ17" s="12">
        <f t="shared" si="5"/>
        <v>214189.06749999998</v>
      </c>
      <c r="AK17" s="32">
        <v>40880.07</v>
      </c>
      <c r="AL17" s="12">
        <f t="shared" si="7"/>
        <v>10220.0175</v>
      </c>
      <c r="AM17" s="12">
        <f t="shared" si="6"/>
        <v>5110.0087500000009</v>
      </c>
      <c r="AN17" s="13"/>
      <c r="AO17" s="13"/>
      <c r="AP17" s="13"/>
      <c r="AQ17" s="32">
        <f>(AK17+AL17)*30%</f>
        <v>15330.026249999999</v>
      </c>
      <c r="AR17" s="12">
        <f t="shared" si="8"/>
        <v>71540.122499999998</v>
      </c>
    </row>
    <row r="18" spans="1:44" ht="23.25" customHeight="1" x14ac:dyDescent="0.2">
      <c r="A18" s="43">
        <v>8</v>
      </c>
      <c r="B18" s="35" t="s">
        <v>72</v>
      </c>
      <c r="C18" s="24" t="s">
        <v>26</v>
      </c>
      <c r="D18" s="24" t="s">
        <v>45</v>
      </c>
      <c r="E18" s="25">
        <v>7</v>
      </c>
      <c r="F18" s="29">
        <v>1</v>
      </c>
      <c r="G18" s="11">
        <v>17697</v>
      </c>
      <c r="H18" s="11" t="s">
        <v>62</v>
      </c>
      <c r="I18" s="11">
        <v>3.78</v>
      </c>
      <c r="J18" s="12">
        <f t="shared" si="2"/>
        <v>133789.32</v>
      </c>
      <c r="K18" s="13">
        <f t="shared" si="0"/>
        <v>33447.33</v>
      </c>
      <c r="L18" s="12"/>
      <c r="M18" s="12"/>
      <c r="N18" s="12"/>
      <c r="O18" s="12"/>
      <c r="P18" s="13"/>
      <c r="Q18" s="13"/>
      <c r="R18" s="12"/>
      <c r="S18" s="12"/>
      <c r="T18" s="12"/>
      <c r="U18" s="12"/>
      <c r="V18" s="12"/>
      <c r="W18" s="12"/>
      <c r="X18" s="12">
        <f t="shared" si="3"/>
        <v>16723.665000000005</v>
      </c>
      <c r="Y18" s="12"/>
      <c r="Z18" s="12"/>
      <c r="AA18" s="12"/>
      <c r="AB18" s="12"/>
      <c r="AC18" s="12"/>
      <c r="AD18" s="12"/>
      <c r="AE18" s="12"/>
      <c r="AF18" s="14">
        <v>1</v>
      </c>
      <c r="AG18" s="14">
        <v>4313</v>
      </c>
      <c r="AH18" s="12">
        <f t="shared" si="4"/>
        <v>54483.99500000001</v>
      </c>
      <c r="AI18" s="12">
        <f t="shared" si="1"/>
        <v>188273.315</v>
      </c>
      <c r="AJ18" s="12">
        <f t="shared" si="5"/>
        <v>165132.9835</v>
      </c>
      <c r="AK18" s="32">
        <v>40136.796000000002</v>
      </c>
      <c r="AL18" s="12">
        <f t="shared" si="7"/>
        <v>10034.199000000001</v>
      </c>
      <c r="AM18" s="12">
        <f t="shared" si="6"/>
        <v>5017.0995000000003</v>
      </c>
      <c r="AN18" s="13"/>
      <c r="AO18" s="13"/>
      <c r="AP18" s="13"/>
      <c r="AQ18" s="13"/>
      <c r="AR18" s="12">
        <f t="shared" si="8"/>
        <v>55188.094500000007</v>
      </c>
    </row>
    <row r="19" spans="1:44" ht="23.25" customHeight="1" x14ac:dyDescent="0.2">
      <c r="A19" s="43">
        <v>9</v>
      </c>
      <c r="B19" s="35" t="s">
        <v>130</v>
      </c>
      <c r="C19" s="24" t="s">
        <v>27</v>
      </c>
      <c r="D19" s="26" t="s">
        <v>46</v>
      </c>
      <c r="E19" s="25">
        <v>7</v>
      </c>
      <c r="F19" s="29">
        <v>0.5</v>
      </c>
      <c r="G19" s="11">
        <v>17697</v>
      </c>
      <c r="H19" s="11" t="s">
        <v>43</v>
      </c>
      <c r="I19" s="11">
        <v>3.53</v>
      </c>
      <c r="J19" s="12">
        <f t="shared" si="2"/>
        <v>62470.409999999996</v>
      </c>
      <c r="K19" s="13">
        <f t="shared" si="0"/>
        <v>15617.602499999999</v>
      </c>
      <c r="L19" s="12"/>
      <c r="M19" s="12"/>
      <c r="N19" s="12"/>
      <c r="O19" s="12"/>
      <c r="P19" s="13"/>
      <c r="Q19" s="13"/>
      <c r="R19" s="12"/>
      <c r="S19" s="12"/>
      <c r="T19" s="12"/>
      <c r="U19" s="12"/>
      <c r="V19" s="12"/>
      <c r="W19" s="12"/>
      <c r="X19" s="12">
        <f t="shared" si="3"/>
        <v>7808.8012500000004</v>
      </c>
      <c r="Y19" s="12"/>
      <c r="Z19" s="12"/>
      <c r="AA19" s="12"/>
      <c r="AB19" s="12"/>
      <c r="AC19" s="12"/>
      <c r="AD19" s="12"/>
      <c r="AE19" s="12"/>
      <c r="AF19" s="14">
        <v>1</v>
      </c>
      <c r="AG19" s="14">
        <v>4313</v>
      </c>
      <c r="AH19" s="12">
        <f t="shared" si="4"/>
        <v>27739.403749999998</v>
      </c>
      <c r="AI19" s="12">
        <f t="shared" si="1"/>
        <v>90209.813750000001</v>
      </c>
      <c r="AJ19" s="12">
        <f t="shared" si="5"/>
        <v>76875.832374999998</v>
      </c>
      <c r="AK19" s="32">
        <v>18741.123</v>
      </c>
      <c r="AL19" s="12">
        <f t="shared" si="7"/>
        <v>4685.2807499999999</v>
      </c>
      <c r="AM19" s="12">
        <f t="shared" si="6"/>
        <v>2342.6403749999999</v>
      </c>
      <c r="AN19" s="13"/>
      <c r="AO19" s="13"/>
      <c r="AP19" s="13"/>
      <c r="AQ19" s="13"/>
      <c r="AR19" s="12">
        <f t="shared" si="8"/>
        <v>25769.044125</v>
      </c>
    </row>
    <row r="20" spans="1:44" ht="26.25" customHeight="1" thickBot="1" x14ac:dyDescent="0.3">
      <c r="A20" s="43">
        <v>10</v>
      </c>
      <c r="B20" s="35" t="s">
        <v>97</v>
      </c>
      <c r="C20" s="24" t="s">
        <v>28</v>
      </c>
      <c r="D20" s="26" t="s">
        <v>46</v>
      </c>
      <c r="E20" s="25">
        <v>2</v>
      </c>
      <c r="F20" s="29">
        <v>0.5</v>
      </c>
      <c r="G20" s="11">
        <v>17697</v>
      </c>
      <c r="H20" s="11" t="s">
        <v>43</v>
      </c>
      <c r="I20" s="11">
        <v>3.32</v>
      </c>
      <c r="J20" s="12">
        <f t="shared" si="2"/>
        <v>58754.039999999994</v>
      </c>
      <c r="K20" s="13">
        <f t="shared" si="0"/>
        <v>14688.509999999998</v>
      </c>
      <c r="L20" s="12"/>
      <c r="M20" s="12"/>
      <c r="N20" s="12"/>
      <c r="O20" s="12"/>
      <c r="P20" s="13"/>
      <c r="Q20" s="13"/>
      <c r="R20" s="12"/>
      <c r="S20" s="12"/>
      <c r="T20" s="12"/>
      <c r="U20" s="12"/>
      <c r="V20" s="12"/>
      <c r="W20" s="12"/>
      <c r="X20" s="12">
        <f t="shared" si="3"/>
        <v>7344.2549999999992</v>
      </c>
      <c r="Y20" s="12"/>
      <c r="Z20" s="12"/>
      <c r="AA20" s="12"/>
      <c r="AB20" s="12"/>
      <c r="AC20" s="12"/>
      <c r="AD20" s="12"/>
      <c r="AE20" s="12"/>
      <c r="AF20" s="14">
        <v>1</v>
      </c>
      <c r="AG20" s="14">
        <v>4313</v>
      </c>
      <c r="AH20" s="12">
        <f t="shared" si="4"/>
        <v>26345.764999999999</v>
      </c>
      <c r="AI20" s="12">
        <f t="shared" si="1"/>
        <v>85099.804999999993</v>
      </c>
      <c r="AJ20" s="12">
        <f t="shared" si="5"/>
        <v>72276.824499999988</v>
      </c>
      <c r="AK20" s="48"/>
      <c r="AL20" s="49"/>
      <c r="AM20" s="49"/>
      <c r="AN20" s="50"/>
      <c r="AO20" s="50"/>
      <c r="AP20" s="50"/>
      <c r="AQ20" s="51"/>
      <c r="AR20" s="53"/>
    </row>
    <row r="21" spans="1:44" ht="24" customHeight="1" x14ac:dyDescent="0.2">
      <c r="A21" s="43">
        <v>11</v>
      </c>
      <c r="B21" s="35" t="s">
        <v>74</v>
      </c>
      <c r="C21" s="24" t="s">
        <v>75</v>
      </c>
      <c r="D21" s="26" t="s">
        <v>48</v>
      </c>
      <c r="E21" s="25">
        <v>2</v>
      </c>
      <c r="F21" s="29">
        <v>1</v>
      </c>
      <c r="G21" s="11">
        <v>17697</v>
      </c>
      <c r="H21" s="11" t="s">
        <v>43</v>
      </c>
      <c r="I21" s="11">
        <v>3.36</v>
      </c>
      <c r="J21" s="12">
        <f t="shared" si="2"/>
        <v>118923.84</v>
      </c>
      <c r="K21" s="13">
        <f t="shared" si="0"/>
        <v>29730.959999999999</v>
      </c>
      <c r="L21" s="7"/>
      <c r="M21" s="12"/>
      <c r="N21" s="12"/>
      <c r="O21" s="12"/>
      <c r="P21" s="13"/>
      <c r="Q21" s="13"/>
      <c r="R21" s="7"/>
      <c r="S21" s="7"/>
      <c r="T21" s="7"/>
      <c r="U21" s="7"/>
      <c r="V21" s="7"/>
      <c r="W21" s="7"/>
      <c r="X21" s="12">
        <f t="shared" si="3"/>
        <v>14865.48</v>
      </c>
      <c r="Y21" s="12"/>
      <c r="Z21" s="12"/>
      <c r="AA21" s="12"/>
      <c r="AB21" s="12"/>
      <c r="AC21" s="12"/>
      <c r="AD21" s="12"/>
      <c r="AE21" s="12"/>
      <c r="AF21" s="14">
        <v>1</v>
      </c>
      <c r="AG21" s="14">
        <v>4313</v>
      </c>
      <c r="AH21" s="12">
        <f t="shared" si="4"/>
        <v>48909.440000000002</v>
      </c>
      <c r="AI21" s="12">
        <f t="shared" si="1"/>
        <v>167833.28</v>
      </c>
      <c r="AJ21" s="12">
        <f t="shared" si="5"/>
        <v>146736.95199999999</v>
      </c>
      <c r="AK21" s="12"/>
      <c r="AL21" s="12"/>
      <c r="AM21" s="12"/>
      <c r="AN21" s="12"/>
      <c r="AO21" s="12"/>
      <c r="AP21" s="12"/>
      <c r="AQ21" s="12"/>
      <c r="AR21" s="12"/>
    </row>
    <row r="22" spans="1:44" ht="21" customHeight="1" x14ac:dyDescent="0.2">
      <c r="A22" s="43">
        <v>12</v>
      </c>
      <c r="B22" s="35" t="s">
        <v>76</v>
      </c>
      <c r="C22" s="24" t="s">
        <v>29</v>
      </c>
      <c r="D22" s="26" t="s">
        <v>46</v>
      </c>
      <c r="E22" s="25">
        <v>6</v>
      </c>
      <c r="F22" s="29">
        <v>0.5</v>
      </c>
      <c r="G22" s="11">
        <v>17697</v>
      </c>
      <c r="H22" s="11" t="s">
        <v>43</v>
      </c>
      <c r="I22" s="11">
        <v>3.49</v>
      </c>
      <c r="J22" s="12">
        <f t="shared" si="2"/>
        <v>61762.530000000006</v>
      </c>
      <c r="K22" s="13">
        <f t="shared" si="0"/>
        <v>15440.632500000002</v>
      </c>
      <c r="L22" s="12"/>
      <c r="M22" s="12"/>
      <c r="N22" s="12"/>
      <c r="O22" s="12"/>
      <c r="P22" s="13"/>
      <c r="Q22" s="13"/>
      <c r="R22" s="12"/>
      <c r="S22" s="12"/>
      <c r="T22" s="12"/>
      <c r="U22" s="12"/>
      <c r="V22" s="12"/>
      <c r="W22" s="12"/>
      <c r="X22" s="12">
        <f t="shared" si="3"/>
        <v>7720.3162500000008</v>
      </c>
      <c r="Y22" s="12"/>
      <c r="Z22" s="12"/>
      <c r="AA22" s="12"/>
      <c r="AB22" s="12"/>
      <c r="AC22" s="12"/>
      <c r="AD22" s="12"/>
      <c r="AE22" s="12"/>
      <c r="AF22" s="14">
        <v>1</v>
      </c>
      <c r="AG22" s="14">
        <v>4313</v>
      </c>
      <c r="AH22" s="12">
        <f t="shared" si="4"/>
        <v>27473.948750000003</v>
      </c>
      <c r="AI22" s="12">
        <f t="shared" si="1"/>
        <v>89236.478750000009</v>
      </c>
      <c r="AJ22" s="12">
        <f t="shared" si="5"/>
        <v>75999.830875000014</v>
      </c>
      <c r="AK22" s="12"/>
      <c r="AL22" s="12"/>
      <c r="AM22" s="12"/>
      <c r="AN22" s="12"/>
      <c r="AO22" s="12"/>
      <c r="AP22" s="12"/>
      <c r="AQ22" s="12"/>
      <c r="AR22" s="12"/>
    </row>
    <row r="23" spans="1:44" ht="24.75" customHeight="1" x14ac:dyDescent="0.2">
      <c r="A23" s="43">
        <v>13</v>
      </c>
      <c r="B23" s="35" t="s">
        <v>77</v>
      </c>
      <c r="C23" s="24" t="s">
        <v>30</v>
      </c>
      <c r="D23" s="26" t="s">
        <v>46</v>
      </c>
      <c r="E23" s="28">
        <v>10</v>
      </c>
      <c r="F23" s="29">
        <v>0.5</v>
      </c>
      <c r="G23" s="11">
        <v>17697</v>
      </c>
      <c r="H23" s="11" t="s">
        <v>63</v>
      </c>
      <c r="I23" s="6">
        <v>3.5</v>
      </c>
      <c r="J23" s="12">
        <f t="shared" si="2"/>
        <v>61939.5</v>
      </c>
      <c r="K23" s="13">
        <f t="shared" si="0"/>
        <v>15484.875</v>
      </c>
      <c r="L23" s="7"/>
      <c r="M23" s="12">
        <v>2655</v>
      </c>
      <c r="N23" s="12"/>
      <c r="O23" s="12"/>
      <c r="P23" s="13"/>
      <c r="Q23" s="13"/>
      <c r="R23" s="7"/>
      <c r="S23" s="7"/>
      <c r="T23" s="7"/>
      <c r="U23" s="7"/>
      <c r="V23" s="7"/>
      <c r="W23" s="7"/>
      <c r="X23" s="12">
        <f t="shared" si="3"/>
        <v>7742.4375</v>
      </c>
      <c r="Y23" s="12"/>
      <c r="Z23" s="12"/>
      <c r="AA23" s="12"/>
      <c r="AB23" s="12"/>
      <c r="AC23" s="12"/>
      <c r="AD23" s="12"/>
      <c r="AE23" s="12"/>
      <c r="AF23" s="14">
        <v>1</v>
      </c>
      <c r="AG23" s="14">
        <v>4313</v>
      </c>
      <c r="AH23" s="12">
        <f t="shared" si="4"/>
        <v>30195.3125</v>
      </c>
      <c r="AI23" s="12">
        <f t="shared" si="1"/>
        <v>92134.8125</v>
      </c>
      <c r="AJ23" s="12">
        <f t="shared" si="5"/>
        <v>78608.331250000003</v>
      </c>
      <c r="AK23" s="12"/>
      <c r="AL23" s="12"/>
      <c r="AM23" s="12"/>
      <c r="AN23" s="12"/>
      <c r="AO23" s="12"/>
      <c r="AP23" s="12"/>
      <c r="AQ23" s="12"/>
      <c r="AR23" s="12"/>
    </row>
    <row r="24" spans="1:44" ht="23.25" customHeight="1" x14ac:dyDescent="0.2">
      <c r="A24" s="43">
        <v>14</v>
      </c>
      <c r="B24" s="35" t="s">
        <v>105</v>
      </c>
      <c r="C24" s="36" t="s">
        <v>42</v>
      </c>
      <c r="D24" s="26" t="s">
        <v>46</v>
      </c>
      <c r="E24" s="33">
        <v>22.1</v>
      </c>
      <c r="F24" s="34">
        <v>1</v>
      </c>
      <c r="G24" s="11">
        <v>17697</v>
      </c>
      <c r="H24" s="11" t="s">
        <v>63</v>
      </c>
      <c r="I24" s="11">
        <v>4.71</v>
      </c>
      <c r="J24" s="12">
        <f>G24*I24</f>
        <v>83352.87</v>
      </c>
      <c r="K24" s="32">
        <f t="shared" si="0"/>
        <v>20838.217499999999</v>
      </c>
      <c r="L24" s="12"/>
      <c r="M24" s="12"/>
      <c r="N24" s="12"/>
      <c r="O24" s="12"/>
      <c r="P24" s="13"/>
      <c r="Q24" s="13"/>
      <c r="R24" s="12"/>
      <c r="S24" s="12"/>
      <c r="T24" s="12"/>
      <c r="U24" s="12"/>
      <c r="V24" s="12"/>
      <c r="W24" s="12"/>
      <c r="X24" s="12">
        <f t="shared" si="3"/>
        <v>10419.108749999999</v>
      </c>
      <c r="Y24" s="12"/>
      <c r="Z24" s="12"/>
      <c r="AA24" s="12"/>
      <c r="AB24" s="12"/>
      <c r="AC24" s="12"/>
      <c r="AD24" s="12"/>
      <c r="AE24" s="12"/>
      <c r="AF24" s="14">
        <v>1</v>
      </c>
      <c r="AG24" s="14">
        <v>4313</v>
      </c>
      <c r="AH24" s="12">
        <f t="shared" si="4"/>
        <v>35570.326249999998</v>
      </c>
      <c r="AI24" s="12">
        <f t="shared" si="1"/>
        <v>118923.19624999999</v>
      </c>
      <c r="AJ24" s="12">
        <f t="shared" si="5"/>
        <v>102717.87662499999</v>
      </c>
      <c r="AK24" s="12"/>
      <c r="AL24" s="12"/>
      <c r="AM24" s="12"/>
      <c r="AN24" s="12"/>
      <c r="AO24" s="12"/>
      <c r="AP24" s="12"/>
      <c r="AQ24" s="12"/>
      <c r="AR24" s="12"/>
    </row>
    <row r="25" spans="1:44" ht="24" customHeight="1" x14ac:dyDescent="0.2">
      <c r="A25" s="43">
        <v>15</v>
      </c>
      <c r="B25" s="54" t="s">
        <v>113</v>
      </c>
      <c r="C25" s="30" t="s">
        <v>47</v>
      </c>
      <c r="D25" s="26" t="s">
        <v>46</v>
      </c>
      <c r="E25" s="37">
        <v>19.010000000000002</v>
      </c>
      <c r="F25" s="38">
        <v>1</v>
      </c>
      <c r="G25" s="11">
        <v>17697</v>
      </c>
      <c r="H25" s="11" t="s">
        <v>63</v>
      </c>
      <c r="I25" s="11">
        <v>3.65</v>
      </c>
      <c r="J25" s="12">
        <f t="shared" ref="J25:J49" si="9">F25*G25*I25*1.45</f>
        <v>93661.372499999998</v>
      </c>
      <c r="K25" s="13"/>
      <c r="L25" s="12"/>
      <c r="M25" s="12"/>
      <c r="N25" s="12"/>
      <c r="O25" s="12"/>
      <c r="P25" s="13"/>
      <c r="Q25" s="13"/>
      <c r="R25" s="12"/>
      <c r="S25" s="12"/>
      <c r="T25" s="12"/>
      <c r="U25" s="12"/>
      <c r="V25" s="12"/>
      <c r="W25" s="12"/>
      <c r="X25" s="12">
        <f t="shared" si="3"/>
        <v>9366.1372499999998</v>
      </c>
      <c r="Y25" s="12"/>
      <c r="Z25" s="12"/>
      <c r="AA25" s="12"/>
      <c r="AB25" s="12"/>
      <c r="AC25" s="12"/>
      <c r="AD25" s="12"/>
      <c r="AE25" s="12"/>
      <c r="AF25" s="14">
        <v>1</v>
      </c>
      <c r="AG25" s="14">
        <v>4313</v>
      </c>
      <c r="AH25" s="12">
        <f t="shared" si="4"/>
        <v>13679.13725</v>
      </c>
      <c r="AI25" s="12">
        <f t="shared" si="1"/>
        <v>107340.50975</v>
      </c>
      <c r="AJ25" s="12">
        <f t="shared" si="5"/>
        <v>92293.458774999992</v>
      </c>
      <c r="AK25" s="12"/>
      <c r="AL25" s="12"/>
      <c r="AM25" s="12"/>
      <c r="AN25" s="12"/>
      <c r="AO25" s="12"/>
      <c r="AP25" s="12"/>
      <c r="AQ25" s="12"/>
      <c r="AR25" s="12"/>
    </row>
    <row r="26" spans="1:44" ht="21" customHeight="1" x14ac:dyDescent="0.2">
      <c r="A26" s="43">
        <v>16</v>
      </c>
      <c r="B26" s="35" t="s">
        <v>78</v>
      </c>
      <c r="C26" s="24" t="s">
        <v>31</v>
      </c>
      <c r="D26" s="26" t="s">
        <v>48</v>
      </c>
      <c r="E26" s="28">
        <v>1.8</v>
      </c>
      <c r="F26" s="29">
        <v>1</v>
      </c>
      <c r="G26" s="11">
        <v>17697</v>
      </c>
      <c r="H26" s="11" t="s">
        <v>63</v>
      </c>
      <c r="I26" s="11">
        <v>3.35</v>
      </c>
      <c r="J26" s="12">
        <f t="shared" si="9"/>
        <v>85963.177500000005</v>
      </c>
      <c r="K26" s="13"/>
      <c r="L26" s="7"/>
      <c r="M26" s="12"/>
      <c r="N26" s="12"/>
      <c r="O26" s="12"/>
      <c r="P26" s="13"/>
      <c r="Q26" s="13"/>
      <c r="R26" s="7"/>
      <c r="S26" s="7"/>
      <c r="T26" s="7"/>
      <c r="U26" s="7"/>
      <c r="V26" s="12"/>
      <c r="W26" s="12"/>
      <c r="X26" s="12">
        <f t="shared" si="3"/>
        <v>8596.3177500000002</v>
      </c>
      <c r="Y26" s="12"/>
      <c r="Z26" s="12"/>
      <c r="AA26" s="12"/>
      <c r="AB26" s="12"/>
      <c r="AC26" s="12"/>
      <c r="AD26" s="12"/>
      <c r="AE26" s="12"/>
      <c r="AF26" s="14">
        <v>1</v>
      </c>
      <c r="AG26" s="14">
        <v>4313</v>
      </c>
      <c r="AH26" s="12">
        <f t="shared" si="4"/>
        <v>12909.31775</v>
      </c>
      <c r="AI26" s="12">
        <f t="shared" si="1"/>
        <v>98872.495250000007</v>
      </c>
      <c r="AJ26" s="12">
        <f t="shared" si="5"/>
        <v>84672.245725000001</v>
      </c>
      <c r="AK26" s="12"/>
      <c r="AL26" s="12"/>
      <c r="AM26" s="12"/>
      <c r="AN26" s="12"/>
      <c r="AO26" s="12"/>
      <c r="AP26" s="12"/>
      <c r="AQ26" s="12"/>
      <c r="AR26" s="12"/>
    </row>
    <row r="27" spans="1:44" ht="23.25" customHeight="1" x14ac:dyDescent="0.2">
      <c r="A27" s="43">
        <v>17</v>
      </c>
      <c r="B27" s="35" t="s">
        <v>79</v>
      </c>
      <c r="C27" s="24" t="s">
        <v>80</v>
      </c>
      <c r="D27" s="26" t="s">
        <v>46</v>
      </c>
      <c r="E27" s="28">
        <v>8</v>
      </c>
      <c r="F27" s="29">
        <v>0.5</v>
      </c>
      <c r="G27" s="11">
        <v>17697</v>
      </c>
      <c r="H27" s="11" t="s">
        <v>63</v>
      </c>
      <c r="I27" s="6">
        <v>3.5</v>
      </c>
      <c r="J27" s="12">
        <f t="shared" si="9"/>
        <v>44906.137499999997</v>
      </c>
      <c r="K27" s="13">
        <f>J27*25%</f>
        <v>11226.534374999999</v>
      </c>
      <c r="L27" s="7"/>
      <c r="M27" s="12"/>
      <c r="N27" s="12"/>
      <c r="O27" s="12"/>
      <c r="P27" s="13"/>
      <c r="Q27" s="13"/>
      <c r="R27" s="12"/>
      <c r="S27" s="12"/>
      <c r="T27" s="12"/>
      <c r="U27" s="12"/>
      <c r="V27" s="12"/>
      <c r="W27" s="12"/>
      <c r="X27" s="12">
        <f t="shared" si="3"/>
        <v>5613.2671875000005</v>
      </c>
      <c r="Y27" s="12"/>
      <c r="Z27" s="12"/>
      <c r="AA27" s="12"/>
      <c r="AB27" s="12"/>
      <c r="AC27" s="12"/>
      <c r="AD27" s="12"/>
      <c r="AE27" s="12"/>
      <c r="AF27" s="14">
        <v>1</v>
      </c>
      <c r="AG27" s="14">
        <v>4313</v>
      </c>
      <c r="AH27" s="12">
        <f t="shared" si="4"/>
        <v>21152.801562500001</v>
      </c>
      <c r="AI27" s="12">
        <f t="shared" si="1"/>
        <v>66058.939062499994</v>
      </c>
      <c r="AJ27" s="12">
        <f t="shared" si="5"/>
        <v>55140.045156249995</v>
      </c>
      <c r="AK27" s="12"/>
      <c r="AL27" s="12"/>
      <c r="AM27" s="12"/>
      <c r="AN27" s="12"/>
      <c r="AO27" s="12"/>
      <c r="AP27" s="12"/>
      <c r="AQ27" s="12"/>
      <c r="AR27" s="12"/>
    </row>
    <row r="28" spans="1:44" ht="19.899999999999999" customHeight="1" x14ac:dyDescent="0.2">
      <c r="A28" s="43">
        <v>18</v>
      </c>
      <c r="B28" s="35" t="s">
        <v>81</v>
      </c>
      <c r="C28" s="24" t="s">
        <v>32</v>
      </c>
      <c r="D28" s="24" t="s">
        <v>48</v>
      </c>
      <c r="E28" s="25">
        <v>5.9</v>
      </c>
      <c r="F28" s="29">
        <v>1</v>
      </c>
      <c r="G28" s="11">
        <v>17697</v>
      </c>
      <c r="H28" s="11" t="s">
        <v>64</v>
      </c>
      <c r="I28" s="11">
        <v>3.08</v>
      </c>
      <c r="J28" s="12">
        <f t="shared" si="9"/>
        <v>79034.801999999996</v>
      </c>
      <c r="K28" s="13"/>
      <c r="L28" s="12"/>
      <c r="M28" s="12"/>
      <c r="N28" s="12"/>
      <c r="O28" s="12"/>
      <c r="P28" s="12">
        <v>5309</v>
      </c>
      <c r="Q28" s="13"/>
      <c r="R28" s="12"/>
      <c r="S28" s="12"/>
      <c r="T28" s="12"/>
      <c r="U28" s="12"/>
      <c r="V28" s="7"/>
      <c r="W28" s="12"/>
      <c r="X28" s="12">
        <f t="shared" si="3"/>
        <v>7903.4802</v>
      </c>
      <c r="Y28" s="12"/>
      <c r="Z28" s="12"/>
      <c r="AA28" s="12"/>
      <c r="AB28" s="12"/>
      <c r="AC28" s="12"/>
      <c r="AD28" s="12"/>
      <c r="AE28" s="12"/>
      <c r="AF28" s="14">
        <v>1</v>
      </c>
      <c r="AG28" s="14">
        <v>4313</v>
      </c>
      <c r="AH28" s="12">
        <f t="shared" si="4"/>
        <v>17525.480199999998</v>
      </c>
      <c r="AI28" s="12">
        <f t="shared" si="1"/>
        <v>96560.282199999987</v>
      </c>
      <c r="AJ28" s="12">
        <f t="shared" si="5"/>
        <v>82591.253979999994</v>
      </c>
      <c r="AK28" s="12"/>
      <c r="AL28" s="12"/>
      <c r="AM28" s="12"/>
      <c r="AN28" s="12"/>
      <c r="AO28" s="12"/>
      <c r="AP28" s="12"/>
      <c r="AQ28" s="12"/>
      <c r="AR28" s="12"/>
    </row>
    <row r="29" spans="1:44" ht="19.5" customHeight="1" x14ac:dyDescent="0.2">
      <c r="A29" s="43">
        <v>19</v>
      </c>
      <c r="B29" s="35" t="s">
        <v>82</v>
      </c>
      <c r="C29" s="24" t="s">
        <v>32</v>
      </c>
      <c r="D29" s="24" t="s">
        <v>48</v>
      </c>
      <c r="E29" s="25">
        <v>10.9</v>
      </c>
      <c r="F29" s="29">
        <v>1</v>
      </c>
      <c r="G29" s="11">
        <v>17697</v>
      </c>
      <c r="H29" s="11" t="s">
        <v>64</v>
      </c>
      <c r="I29" s="11">
        <v>3.16</v>
      </c>
      <c r="J29" s="12">
        <f t="shared" si="9"/>
        <v>81087.65400000001</v>
      </c>
      <c r="K29" s="13"/>
      <c r="L29" s="12"/>
      <c r="M29" s="12"/>
      <c r="N29" s="12"/>
      <c r="O29" s="12"/>
      <c r="P29" s="12">
        <v>5309</v>
      </c>
      <c r="Q29" s="13"/>
      <c r="R29" s="12"/>
      <c r="S29" s="12"/>
      <c r="T29" s="12"/>
      <c r="U29" s="12"/>
      <c r="V29" s="7"/>
      <c r="W29" s="12"/>
      <c r="X29" s="12">
        <f t="shared" si="3"/>
        <v>8108.7654000000011</v>
      </c>
      <c r="Y29" s="12"/>
      <c r="Z29" s="12"/>
      <c r="AA29" s="12"/>
      <c r="AB29" s="12"/>
      <c r="AC29" s="12"/>
      <c r="AD29" s="12"/>
      <c r="AE29" s="12"/>
      <c r="AF29" s="14">
        <v>1</v>
      </c>
      <c r="AG29" s="14">
        <v>4313</v>
      </c>
      <c r="AH29" s="12">
        <f t="shared" si="4"/>
        <v>17730.7654</v>
      </c>
      <c r="AI29" s="12">
        <f t="shared" si="1"/>
        <v>98818.419400000013</v>
      </c>
      <c r="AJ29" s="12">
        <f t="shared" si="5"/>
        <v>84623.577460000015</v>
      </c>
      <c r="AK29" s="12"/>
      <c r="AL29" s="12"/>
      <c r="AM29" s="12"/>
      <c r="AN29" s="12"/>
      <c r="AO29" s="12"/>
      <c r="AP29" s="12"/>
      <c r="AQ29" s="12"/>
      <c r="AR29" s="12"/>
    </row>
    <row r="30" spans="1:44" ht="19.5" customHeight="1" x14ac:dyDescent="0.2">
      <c r="A30" s="43">
        <v>20</v>
      </c>
      <c r="B30" s="35" t="s">
        <v>83</v>
      </c>
      <c r="C30" s="24" t="s">
        <v>84</v>
      </c>
      <c r="D30" s="24" t="s">
        <v>48</v>
      </c>
      <c r="E30" s="27"/>
      <c r="F30" s="29">
        <v>1</v>
      </c>
      <c r="G30" s="11">
        <v>17697</v>
      </c>
      <c r="H30" s="11" t="s">
        <v>95</v>
      </c>
      <c r="I30" s="11">
        <v>2.89</v>
      </c>
      <c r="J30" s="12">
        <f t="shared" si="9"/>
        <v>74159.2785</v>
      </c>
      <c r="K30" s="13"/>
      <c r="L30" s="12"/>
      <c r="M30" s="12"/>
      <c r="N30" s="12"/>
      <c r="O30" s="12"/>
      <c r="P30" s="13"/>
      <c r="Q30" s="13"/>
      <c r="R30" s="12">
        <v>6194</v>
      </c>
      <c r="S30" s="12"/>
      <c r="T30" s="12"/>
      <c r="U30" s="12">
        <f>J30*50%</f>
        <v>37079.63925</v>
      </c>
      <c r="V30" s="7"/>
      <c r="W30" s="12"/>
      <c r="X30" s="12">
        <f t="shared" si="3"/>
        <v>7415.92785</v>
      </c>
      <c r="Y30" s="12"/>
      <c r="Z30" s="12"/>
      <c r="AA30" s="12"/>
      <c r="AB30" s="12"/>
      <c r="AC30" s="12"/>
      <c r="AD30" s="12"/>
      <c r="AE30" s="12"/>
      <c r="AF30" s="14">
        <v>1</v>
      </c>
      <c r="AG30" s="14">
        <v>4313</v>
      </c>
      <c r="AH30" s="12">
        <f t="shared" si="4"/>
        <v>55002.5671</v>
      </c>
      <c r="AI30" s="12">
        <f t="shared" si="1"/>
        <v>129161.8456</v>
      </c>
      <c r="AJ30" s="12">
        <f t="shared" si="5"/>
        <v>111932.66104000001</v>
      </c>
      <c r="AK30" s="12"/>
      <c r="AL30" s="12"/>
      <c r="AM30" s="12"/>
      <c r="AN30" s="12"/>
      <c r="AO30" s="12"/>
      <c r="AP30" s="12"/>
      <c r="AQ30" s="12"/>
      <c r="AR30" s="12"/>
    </row>
    <row r="31" spans="1:44" ht="19.5" customHeight="1" x14ac:dyDescent="0.2">
      <c r="A31" s="43">
        <v>21</v>
      </c>
      <c r="B31" s="35" t="s">
        <v>85</v>
      </c>
      <c r="C31" s="24" t="s">
        <v>33</v>
      </c>
      <c r="D31" s="24" t="s">
        <v>48</v>
      </c>
      <c r="E31" s="27"/>
      <c r="F31" s="29">
        <v>1</v>
      </c>
      <c r="G31" s="11">
        <v>17697</v>
      </c>
      <c r="H31" s="11" t="s">
        <v>65</v>
      </c>
      <c r="I31" s="11">
        <v>2.77</v>
      </c>
      <c r="J31" s="12">
        <f t="shared" si="9"/>
        <v>71080.000499999995</v>
      </c>
      <c r="K31" s="13"/>
      <c r="L31" s="12"/>
      <c r="M31" s="12"/>
      <c r="N31" s="12"/>
      <c r="O31" s="12"/>
      <c r="P31" s="13"/>
      <c r="Q31" s="13"/>
      <c r="R31" s="12"/>
      <c r="S31" s="12"/>
      <c r="T31" s="12"/>
      <c r="U31" s="12"/>
      <c r="V31" s="7"/>
      <c r="W31" s="12"/>
      <c r="X31" s="12">
        <f t="shared" si="3"/>
        <v>7108.0000499999996</v>
      </c>
      <c r="Y31" s="12"/>
      <c r="Z31" s="12"/>
      <c r="AA31" s="12"/>
      <c r="AB31" s="12"/>
      <c r="AC31" s="12"/>
      <c r="AD31" s="12"/>
      <c r="AE31" s="12"/>
      <c r="AF31" s="14">
        <v>1</v>
      </c>
      <c r="AG31" s="14">
        <v>4313</v>
      </c>
      <c r="AH31" s="12">
        <f t="shared" si="4"/>
        <v>11421.000049999999</v>
      </c>
      <c r="AI31" s="12">
        <f t="shared" si="1"/>
        <v>82501.000549999997</v>
      </c>
      <c r="AJ31" s="12">
        <f t="shared" si="5"/>
        <v>69937.900494999994</v>
      </c>
      <c r="AK31" s="12"/>
      <c r="AL31" s="12"/>
      <c r="AM31" s="12"/>
      <c r="AN31" s="12"/>
      <c r="AO31" s="12"/>
      <c r="AP31" s="12"/>
      <c r="AQ31" s="12"/>
      <c r="AR31" s="12"/>
    </row>
    <row r="32" spans="1:44" ht="19.5" customHeight="1" x14ac:dyDescent="0.2">
      <c r="A32" s="43">
        <v>22</v>
      </c>
      <c r="B32" s="35" t="s">
        <v>99</v>
      </c>
      <c r="C32" s="24" t="s">
        <v>35</v>
      </c>
      <c r="D32" s="24" t="s">
        <v>48</v>
      </c>
      <c r="E32" s="27"/>
      <c r="F32" s="29">
        <v>0.5</v>
      </c>
      <c r="G32" s="11">
        <v>17697</v>
      </c>
      <c r="H32" s="11" t="s">
        <v>95</v>
      </c>
      <c r="I32" s="11">
        <v>2.84</v>
      </c>
      <c r="J32" s="12">
        <f t="shared" si="9"/>
        <v>36438.122999999992</v>
      </c>
      <c r="K32" s="13"/>
      <c r="L32" s="12"/>
      <c r="M32" s="12"/>
      <c r="N32" s="12"/>
      <c r="O32" s="12"/>
      <c r="P32" s="13"/>
      <c r="Q32" s="13">
        <v>6199</v>
      </c>
      <c r="R32" s="12"/>
      <c r="S32" s="12"/>
      <c r="T32" s="12"/>
      <c r="U32" s="12"/>
      <c r="V32" s="12">
        <v>1116</v>
      </c>
      <c r="W32" s="12"/>
      <c r="X32" s="12">
        <f t="shared" si="3"/>
        <v>3643.8122999999996</v>
      </c>
      <c r="Y32" s="12"/>
      <c r="Z32" s="12"/>
      <c r="AA32" s="12"/>
      <c r="AB32" s="12"/>
      <c r="AC32" s="12"/>
      <c r="AD32" s="12"/>
      <c r="AE32" s="12"/>
      <c r="AF32" s="14">
        <v>1</v>
      </c>
      <c r="AG32" s="14">
        <v>4313</v>
      </c>
      <c r="AH32" s="12">
        <f t="shared" si="4"/>
        <v>15271.8123</v>
      </c>
      <c r="AI32" s="12">
        <f t="shared" si="1"/>
        <v>51709.93529999999</v>
      </c>
      <c r="AJ32" s="12">
        <f t="shared" si="5"/>
        <v>42225.94176999999</v>
      </c>
      <c r="AK32" s="12"/>
      <c r="AL32" s="12"/>
      <c r="AM32" s="12"/>
      <c r="AN32" s="12"/>
      <c r="AO32" s="12"/>
      <c r="AP32" s="12"/>
      <c r="AQ32" s="12"/>
      <c r="AR32" s="12"/>
    </row>
    <row r="33" spans="1:44" ht="19.5" customHeight="1" x14ac:dyDescent="0.2">
      <c r="A33" s="43">
        <v>23</v>
      </c>
      <c r="B33" s="35" t="s">
        <v>100</v>
      </c>
      <c r="C33" s="24" t="s">
        <v>35</v>
      </c>
      <c r="D33" s="24" t="s">
        <v>48</v>
      </c>
      <c r="E33" s="27"/>
      <c r="F33" s="29">
        <v>0.5</v>
      </c>
      <c r="G33" s="11">
        <v>17697</v>
      </c>
      <c r="H33" s="11" t="s">
        <v>95</v>
      </c>
      <c r="I33" s="11">
        <v>2.84</v>
      </c>
      <c r="J33" s="12">
        <f t="shared" si="9"/>
        <v>36438.122999999992</v>
      </c>
      <c r="K33" s="13"/>
      <c r="L33" s="12"/>
      <c r="M33" s="12"/>
      <c r="N33" s="12"/>
      <c r="O33" s="12"/>
      <c r="P33" s="13"/>
      <c r="Q33" s="13">
        <v>6199</v>
      </c>
      <c r="R33" s="12"/>
      <c r="S33" s="12"/>
      <c r="T33" s="12"/>
      <c r="U33" s="12"/>
      <c r="V33" s="12">
        <v>1116</v>
      </c>
      <c r="W33" s="12"/>
      <c r="X33" s="12">
        <f t="shared" si="3"/>
        <v>3643.8122999999996</v>
      </c>
      <c r="Y33" s="12"/>
      <c r="Z33" s="12"/>
      <c r="AA33" s="12"/>
      <c r="AB33" s="12"/>
      <c r="AC33" s="12"/>
      <c r="AD33" s="12"/>
      <c r="AE33" s="12"/>
      <c r="AF33" s="14">
        <v>1</v>
      </c>
      <c r="AG33" s="14">
        <v>4313</v>
      </c>
      <c r="AH33" s="12">
        <f t="shared" si="4"/>
        <v>15271.8123</v>
      </c>
      <c r="AI33" s="12">
        <f t="shared" si="1"/>
        <v>51709.93529999999</v>
      </c>
      <c r="AJ33" s="12">
        <f t="shared" si="5"/>
        <v>42225.94176999999</v>
      </c>
      <c r="AK33" s="12"/>
      <c r="AL33" s="12"/>
      <c r="AM33" s="12"/>
      <c r="AN33" s="12"/>
      <c r="AO33" s="12"/>
      <c r="AP33" s="12"/>
      <c r="AQ33" s="12"/>
      <c r="AR33" s="12"/>
    </row>
    <row r="34" spans="1:44" ht="19.5" customHeight="1" x14ac:dyDescent="0.2">
      <c r="A34" s="43">
        <v>24</v>
      </c>
      <c r="B34" s="35" t="s">
        <v>101</v>
      </c>
      <c r="C34" s="24" t="s">
        <v>35</v>
      </c>
      <c r="D34" s="24" t="s">
        <v>48</v>
      </c>
      <c r="E34" s="27"/>
      <c r="F34" s="29">
        <v>0.5</v>
      </c>
      <c r="G34" s="11">
        <v>17697</v>
      </c>
      <c r="H34" s="11" t="s">
        <v>95</v>
      </c>
      <c r="I34" s="11">
        <v>2.84</v>
      </c>
      <c r="J34" s="12">
        <f t="shared" si="9"/>
        <v>36438.122999999992</v>
      </c>
      <c r="K34" s="13"/>
      <c r="L34" s="12"/>
      <c r="M34" s="12"/>
      <c r="N34" s="12"/>
      <c r="O34" s="12"/>
      <c r="P34" s="13"/>
      <c r="Q34" s="13">
        <v>6199</v>
      </c>
      <c r="R34" s="12"/>
      <c r="S34" s="12"/>
      <c r="T34" s="12"/>
      <c r="U34" s="12"/>
      <c r="V34" s="12">
        <v>1116</v>
      </c>
      <c r="W34" s="12"/>
      <c r="X34" s="12">
        <f t="shared" si="3"/>
        <v>3643.8122999999996</v>
      </c>
      <c r="Y34" s="12"/>
      <c r="Z34" s="12"/>
      <c r="AA34" s="12"/>
      <c r="AB34" s="12"/>
      <c r="AC34" s="12"/>
      <c r="AD34" s="12"/>
      <c r="AE34" s="12"/>
      <c r="AF34" s="14">
        <v>1</v>
      </c>
      <c r="AG34" s="14">
        <v>4313</v>
      </c>
      <c r="AH34" s="12">
        <f t="shared" si="4"/>
        <v>15271.8123</v>
      </c>
      <c r="AI34" s="12">
        <f t="shared" si="1"/>
        <v>51709.93529999999</v>
      </c>
      <c r="AJ34" s="12">
        <f t="shared" si="5"/>
        <v>42225.94176999999</v>
      </c>
      <c r="AK34" s="12"/>
      <c r="AL34" s="12"/>
      <c r="AM34" s="12"/>
      <c r="AN34" s="12"/>
      <c r="AO34" s="12"/>
      <c r="AP34" s="12"/>
      <c r="AQ34" s="12"/>
      <c r="AR34" s="12"/>
    </row>
    <row r="35" spans="1:44" ht="19.5" customHeight="1" x14ac:dyDescent="0.2">
      <c r="A35" s="43">
        <v>25</v>
      </c>
      <c r="B35" s="35" t="s">
        <v>119</v>
      </c>
      <c r="C35" s="24" t="s">
        <v>37</v>
      </c>
      <c r="D35" s="24" t="s">
        <v>48</v>
      </c>
      <c r="E35" s="27"/>
      <c r="F35" s="29">
        <v>0.5</v>
      </c>
      <c r="G35" s="11">
        <v>17697</v>
      </c>
      <c r="H35" s="11" t="s">
        <v>66</v>
      </c>
      <c r="I35" s="11">
        <v>2.81</v>
      </c>
      <c r="J35" s="12">
        <f t="shared" si="9"/>
        <v>36053.213250000001</v>
      </c>
      <c r="K35" s="13"/>
      <c r="L35" s="12"/>
      <c r="M35" s="12"/>
      <c r="N35" s="12"/>
      <c r="O35" s="12"/>
      <c r="P35" s="13"/>
      <c r="Q35" s="13"/>
      <c r="R35" s="12"/>
      <c r="S35" s="12"/>
      <c r="T35" s="12"/>
      <c r="U35" s="12"/>
      <c r="V35" s="7"/>
      <c r="W35" s="12">
        <v>2655</v>
      </c>
      <c r="X35" s="12">
        <f t="shared" si="3"/>
        <v>3605.3213250000003</v>
      </c>
      <c r="Y35" s="12"/>
      <c r="Z35" s="12"/>
      <c r="AA35" s="12"/>
      <c r="AB35" s="12"/>
      <c r="AC35" s="12"/>
      <c r="AD35" s="12"/>
      <c r="AE35" s="12"/>
      <c r="AF35" s="14">
        <v>1</v>
      </c>
      <c r="AG35" s="14">
        <v>4313</v>
      </c>
      <c r="AH35" s="12">
        <f t="shared" si="4"/>
        <v>10573.321325000001</v>
      </c>
      <c r="AI35" s="12">
        <f t="shared" si="1"/>
        <v>46626.534574999998</v>
      </c>
      <c r="AJ35" s="12">
        <f t="shared" si="5"/>
        <v>37650.881117500001</v>
      </c>
      <c r="AK35" s="12"/>
      <c r="AL35" s="12"/>
      <c r="AM35" s="12"/>
      <c r="AN35" s="12"/>
      <c r="AO35" s="12"/>
      <c r="AP35" s="12"/>
      <c r="AQ35" s="12"/>
      <c r="AR35" s="12"/>
    </row>
    <row r="36" spans="1:44" ht="19.5" customHeight="1" x14ac:dyDescent="0.2">
      <c r="A36" s="43">
        <v>26</v>
      </c>
      <c r="B36" s="35" t="s">
        <v>86</v>
      </c>
      <c r="C36" s="24" t="s">
        <v>37</v>
      </c>
      <c r="D36" s="24" t="s">
        <v>48</v>
      </c>
      <c r="E36" s="27"/>
      <c r="F36" s="29">
        <v>1</v>
      </c>
      <c r="G36" s="11">
        <v>17697</v>
      </c>
      <c r="H36" s="11" t="s">
        <v>66</v>
      </c>
      <c r="I36" s="11">
        <v>2.81</v>
      </c>
      <c r="J36" s="12">
        <f t="shared" si="9"/>
        <v>72106.426500000001</v>
      </c>
      <c r="K36" s="13"/>
      <c r="L36" s="12"/>
      <c r="M36" s="12"/>
      <c r="N36" s="12"/>
      <c r="O36" s="12"/>
      <c r="P36" s="13"/>
      <c r="Q36" s="13"/>
      <c r="R36" s="12"/>
      <c r="S36" s="12"/>
      <c r="T36" s="12"/>
      <c r="U36" s="12"/>
      <c r="V36" s="7"/>
      <c r="W36" s="12">
        <v>5309</v>
      </c>
      <c r="X36" s="12">
        <f t="shared" si="3"/>
        <v>7210.6426500000007</v>
      </c>
      <c r="Y36" s="12"/>
      <c r="Z36" s="12"/>
      <c r="AA36" s="12"/>
      <c r="AB36" s="12"/>
      <c r="AC36" s="12"/>
      <c r="AD36" s="12"/>
      <c r="AE36" s="12"/>
      <c r="AF36" s="14">
        <v>1</v>
      </c>
      <c r="AG36" s="14">
        <v>4313</v>
      </c>
      <c r="AH36" s="12">
        <f t="shared" si="4"/>
        <v>16832.642650000002</v>
      </c>
      <c r="AI36" s="12">
        <f t="shared" si="1"/>
        <v>88939.069149999996</v>
      </c>
      <c r="AJ36" s="12">
        <f t="shared" si="5"/>
        <v>75732.162234999996</v>
      </c>
      <c r="AK36" s="12"/>
      <c r="AL36" s="12"/>
      <c r="AM36" s="12"/>
      <c r="AN36" s="12"/>
      <c r="AO36" s="12"/>
      <c r="AP36" s="12"/>
      <c r="AQ36" s="12"/>
      <c r="AR36" s="12"/>
    </row>
    <row r="37" spans="1:44" ht="23.25" customHeight="1" x14ac:dyDescent="0.2">
      <c r="A37" s="43">
        <v>27</v>
      </c>
      <c r="B37" s="35" t="s">
        <v>82</v>
      </c>
      <c r="C37" s="26" t="s">
        <v>34</v>
      </c>
      <c r="D37" s="24" t="s">
        <v>48</v>
      </c>
      <c r="E37" s="27"/>
      <c r="F37" s="29">
        <v>0.5</v>
      </c>
      <c r="G37" s="11">
        <v>17697</v>
      </c>
      <c r="H37" s="11" t="s">
        <v>66</v>
      </c>
      <c r="I37" s="11">
        <v>2.81</v>
      </c>
      <c r="J37" s="12">
        <f t="shared" si="9"/>
        <v>36053.213250000001</v>
      </c>
      <c r="K37" s="13"/>
      <c r="L37" s="12"/>
      <c r="M37" s="12"/>
      <c r="N37" s="12"/>
      <c r="O37" s="12"/>
      <c r="P37" s="13"/>
      <c r="Q37" s="13"/>
      <c r="R37" s="12"/>
      <c r="S37" s="12"/>
      <c r="T37" s="12"/>
      <c r="U37" s="12"/>
      <c r="V37" s="7"/>
      <c r="W37" s="12">
        <v>2655</v>
      </c>
      <c r="X37" s="12">
        <f t="shared" si="3"/>
        <v>3605.3213250000003</v>
      </c>
      <c r="Y37" s="12"/>
      <c r="Z37" s="12"/>
      <c r="AA37" s="12"/>
      <c r="AB37" s="12"/>
      <c r="AC37" s="12"/>
      <c r="AD37" s="12"/>
      <c r="AE37" s="12"/>
      <c r="AF37" s="14">
        <v>1</v>
      </c>
      <c r="AG37" s="14">
        <v>4313</v>
      </c>
      <c r="AH37" s="12">
        <f t="shared" si="4"/>
        <v>10573.321325000001</v>
      </c>
      <c r="AI37" s="12">
        <f t="shared" si="1"/>
        <v>46626.534574999998</v>
      </c>
      <c r="AJ37" s="12">
        <f t="shared" si="5"/>
        <v>37650.881117500001</v>
      </c>
      <c r="AK37" s="12"/>
      <c r="AL37" s="12"/>
      <c r="AM37" s="12"/>
      <c r="AN37" s="12"/>
      <c r="AO37" s="12"/>
      <c r="AP37" s="12"/>
      <c r="AQ37" s="12"/>
      <c r="AR37" s="12"/>
    </row>
    <row r="38" spans="1:44" ht="19.5" customHeight="1" x14ac:dyDescent="0.2">
      <c r="A38" s="43">
        <v>28</v>
      </c>
      <c r="B38" s="35" t="s">
        <v>87</v>
      </c>
      <c r="C38" s="24" t="s">
        <v>36</v>
      </c>
      <c r="D38" s="24" t="s">
        <v>48</v>
      </c>
      <c r="E38" s="27"/>
      <c r="F38" s="29">
        <v>1</v>
      </c>
      <c r="G38" s="11">
        <v>17697</v>
      </c>
      <c r="H38" s="11" t="s">
        <v>95</v>
      </c>
      <c r="I38" s="11">
        <v>2.89</v>
      </c>
      <c r="J38" s="12">
        <f t="shared" si="9"/>
        <v>74159.2785</v>
      </c>
      <c r="K38" s="13"/>
      <c r="L38" s="12"/>
      <c r="M38" s="12"/>
      <c r="N38" s="12"/>
      <c r="O38" s="12"/>
      <c r="P38" s="13"/>
      <c r="Q38" s="13"/>
      <c r="R38" s="12"/>
      <c r="S38" s="12"/>
      <c r="T38" s="12"/>
      <c r="U38" s="12"/>
      <c r="V38" s="7"/>
      <c r="W38" s="12">
        <v>5309</v>
      </c>
      <c r="X38" s="12">
        <f t="shared" si="3"/>
        <v>7415.92785</v>
      </c>
      <c r="Y38" s="12"/>
      <c r="Z38" s="12"/>
      <c r="AA38" s="12"/>
      <c r="AB38" s="12"/>
      <c r="AC38" s="12"/>
      <c r="AD38" s="12"/>
      <c r="AE38" s="12"/>
      <c r="AF38" s="14">
        <v>1</v>
      </c>
      <c r="AG38" s="14">
        <v>4313</v>
      </c>
      <c r="AH38" s="12">
        <f t="shared" si="4"/>
        <v>17037.92785</v>
      </c>
      <c r="AI38" s="12">
        <f t="shared" si="1"/>
        <v>91197.206349999993</v>
      </c>
      <c r="AJ38" s="12">
        <f t="shared" si="5"/>
        <v>77764.485714999988</v>
      </c>
      <c r="AK38" s="12"/>
      <c r="AL38" s="12"/>
      <c r="AM38" s="12"/>
      <c r="AN38" s="12"/>
      <c r="AO38" s="12"/>
      <c r="AP38" s="12"/>
      <c r="AQ38" s="12"/>
      <c r="AR38" s="12"/>
    </row>
    <row r="39" spans="1:44" ht="19.5" customHeight="1" x14ac:dyDescent="0.2">
      <c r="A39" s="43">
        <v>29</v>
      </c>
      <c r="B39" s="35" t="s">
        <v>98</v>
      </c>
      <c r="C39" s="24" t="s">
        <v>36</v>
      </c>
      <c r="D39" s="24" t="s">
        <v>48</v>
      </c>
      <c r="E39" s="27"/>
      <c r="F39" s="29">
        <v>1</v>
      </c>
      <c r="G39" s="11">
        <v>17697</v>
      </c>
      <c r="H39" s="11" t="s">
        <v>95</v>
      </c>
      <c r="I39" s="11">
        <v>2.89</v>
      </c>
      <c r="J39" s="12">
        <f t="shared" si="9"/>
        <v>74159.2785</v>
      </c>
      <c r="K39" s="13"/>
      <c r="L39" s="12"/>
      <c r="M39" s="12"/>
      <c r="N39" s="12"/>
      <c r="O39" s="12"/>
      <c r="P39" s="13"/>
      <c r="Q39" s="13"/>
      <c r="R39" s="12"/>
      <c r="S39" s="12"/>
      <c r="T39" s="12"/>
      <c r="U39" s="12"/>
      <c r="V39" s="7"/>
      <c r="W39" s="12">
        <v>5309</v>
      </c>
      <c r="X39" s="12">
        <f t="shared" si="3"/>
        <v>7415.92785</v>
      </c>
      <c r="Y39" s="12"/>
      <c r="Z39" s="12"/>
      <c r="AA39" s="12"/>
      <c r="AB39" s="12"/>
      <c r="AC39" s="12"/>
      <c r="AD39" s="12"/>
      <c r="AE39" s="12"/>
      <c r="AF39" s="14">
        <v>1</v>
      </c>
      <c r="AG39" s="14">
        <v>4313</v>
      </c>
      <c r="AH39" s="12">
        <f t="shared" si="4"/>
        <v>17037.92785</v>
      </c>
      <c r="AI39" s="12">
        <f t="shared" si="1"/>
        <v>91197.206349999993</v>
      </c>
      <c r="AJ39" s="12">
        <f t="shared" si="5"/>
        <v>77764.485714999988</v>
      </c>
      <c r="AK39" s="12"/>
      <c r="AL39" s="12"/>
      <c r="AM39" s="12"/>
      <c r="AN39" s="12"/>
      <c r="AO39" s="12"/>
      <c r="AP39" s="12"/>
      <c r="AQ39" s="12"/>
      <c r="AR39" s="12"/>
    </row>
    <row r="40" spans="1:44" ht="24.75" customHeight="1" x14ac:dyDescent="0.2">
      <c r="A40" s="43">
        <v>30</v>
      </c>
      <c r="B40" s="35" t="s">
        <v>93</v>
      </c>
      <c r="C40" s="24" t="s">
        <v>38</v>
      </c>
      <c r="D40" s="24" t="s">
        <v>48</v>
      </c>
      <c r="E40" s="27"/>
      <c r="F40" s="29">
        <v>1</v>
      </c>
      <c r="G40" s="11">
        <v>17697</v>
      </c>
      <c r="H40" s="11" t="s">
        <v>66</v>
      </c>
      <c r="I40" s="11">
        <v>2.81</v>
      </c>
      <c r="J40" s="12">
        <f t="shared" si="9"/>
        <v>72106.426500000001</v>
      </c>
      <c r="K40" s="13"/>
      <c r="L40" s="12"/>
      <c r="M40" s="12"/>
      <c r="N40" s="12"/>
      <c r="O40" s="12"/>
      <c r="P40" s="13"/>
      <c r="Q40" s="13"/>
      <c r="R40" s="12"/>
      <c r="S40" s="12"/>
      <c r="T40" s="12"/>
      <c r="U40" s="12"/>
      <c r="V40" s="7"/>
      <c r="W40" s="12"/>
      <c r="X40" s="12">
        <f t="shared" si="3"/>
        <v>7210.6426500000007</v>
      </c>
      <c r="Y40" s="12"/>
      <c r="Z40" s="12"/>
      <c r="AA40" s="12"/>
      <c r="AB40" s="12"/>
      <c r="AC40" s="12"/>
      <c r="AD40" s="12"/>
      <c r="AE40" s="12"/>
      <c r="AF40" s="14">
        <v>1</v>
      </c>
      <c r="AG40" s="14">
        <v>4313</v>
      </c>
      <c r="AH40" s="12">
        <f t="shared" si="4"/>
        <v>11523.642650000002</v>
      </c>
      <c r="AI40" s="12">
        <f t="shared" si="1"/>
        <v>83630.069149999996</v>
      </c>
      <c r="AJ40" s="12">
        <f t="shared" si="5"/>
        <v>70954.06223499999</v>
      </c>
      <c r="AK40" s="12"/>
      <c r="AL40" s="12"/>
      <c r="AM40" s="12"/>
      <c r="AN40" s="12"/>
      <c r="AO40" s="12"/>
      <c r="AP40" s="12"/>
      <c r="AQ40" s="12"/>
      <c r="AR40" s="12"/>
    </row>
    <row r="41" spans="1:44" ht="19.5" customHeight="1" x14ac:dyDescent="0.2">
      <c r="A41" s="43">
        <v>31</v>
      </c>
      <c r="B41" s="35" t="s">
        <v>89</v>
      </c>
      <c r="C41" s="24" t="s">
        <v>39</v>
      </c>
      <c r="D41" s="24" t="s">
        <v>48</v>
      </c>
      <c r="E41" s="27"/>
      <c r="F41" s="29">
        <v>1</v>
      </c>
      <c r="G41" s="11">
        <v>17697</v>
      </c>
      <c r="H41" s="11" t="s">
        <v>66</v>
      </c>
      <c r="I41" s="11">
        <v>2.81</v>
      </c>
      <c r="J41" s="12">
        <f t="shared" si="9"/>
        <v>72106.426500000001</v>
      </c>
      <c r="K41" s="13"/>
      <c r="L41" s="12"/>
      <c r="M41" s="12"/>
      <c r="N41" s="12"/>
      <c r="O41" s="12"/>
      <c r="P41" s="13"/>
      <c r="Q41" s="13">
        <v>12019</v>
      </c>
      <c r="R41" s="12"/>
      <c r="S41" s="12"/>
      <c r="T41" s="12"/>
      <c r="U41" s="12"/>
      <c r="V41" s="7">
        <v>2169</v>
      </c>
      <c r="W41" s="12"/>
      <c r="X41" s="12">
        <f t="shared" si="3"/>
        <v>7210.6426500000007</v>
      </c>
      <c r="Y41" s="12"/>
      <c r="Z41" s="12"/>
      <c r="AA41" s="12"/>
      <c r="AB41" s="12"/>
      <c r="AC41" s="12"/>
      <c r="AD41" s="12"/>
      <c r="AE41" s="12"/>
      <c r="AF41" s="14">
        <v>1</v>
      </c>
      <c r="AG41" s="14">
        <v>4313</v>
      </c>
      <c r="AH41" s="12">
        <f t="shared" si="4"/>
        <v>25711.642650000002</v>
      </c>
      <c r="AI41" s="12">
        <f t="shared" si="1"/>
        <v>97818.069149999996</v>
      </c>
      <c r="AJ41" s="12">
        <f t="shared" si="5"/>
        <v>83723.262235000002</v>
      </c>
      <c r="AK41" s="12"/>
      <c r="AL41" s="12"/>
      <c r="AM41" s="12"/>
      <c r="AN41" s="12"/>
      <c r="AO41" s="12"/>
      <c r="AP41" s="12"/>
      <c r="AQ41" s="12"/>
      <c r="AR41" s="12"/>
    </row>
    <row r="42" spans="1:44" ht="19.5" customHeight="1" x14ac:dyDescent="0.2">
      <c r="A42" s="43">
        <v>32</v>
      </c>
      <c r="B42" s="35" t="s">
        <v>90</v>
      </c>
      <c r="C42" s="24" t="s">
        <v>39</v>
      </c>
      <c r="D42" s="24" t="s">
        <v>48</v>
      </c>
      <c r="E42" s="27"/>
      <c r="F42" s="29">
        <v>1</v>
      </c>
      <c r="G42" s="11">
        <v>17697</v>
      </c>
      <c r="H42" s="11" t="s">
        <v>66</v>
      </c>
      <c r="I42" s="11">
        <v>2.81</v>
      </c>
      <c r="J42" s="12">
        <f t="shared" si="9"/>
        <v>72106.426500000001</v>
      </c>
      <c r="K42" s="13"/>
      <c r="L42" s="12"/>
      <c r="M42" s="12"/>
      <c r="N42" s="12"/>
      <c r="O42" s="12"/>
      <c r="P42" s="13"/>
      <c r="Q42" s="13">
        <v>12019</v>
      </c>
      <c r="R42" s="12"/>
      <c r="S42" s="12"/>
      <c r="T42" s="12"/>
      <c r="U42" s="12"/>
      <c r="V42" s="7">
        <v>2169</v>
      </c>
      <c r="W42" s="12"/>
      <c r="X42" s="12">
        <f t="shared" si="3"/>
        <v>7210.6426500000007</v>
      </c>
      <c r="Y42" s="12"/>
      <c r="Z42" s="12"/>
      <c r="AA42" s="12"/>
      <c r="AB42" s="12"/>
      <c r="AC42" s="12"/>
      <c r="AD42" s="12"/>
      <c r="AE42" s="12"/>
      <c r="AF42" s="14">
        <v>1</v>
      </c>
      <c r="AG42" s="14">
        <v>4313</v>
      </c>
      <c r="AH42" s="12">
        <f t="shared" si="4"/>
        <v>25711.642650000002</v>
      </c>
      <c r="AI42" s="12">
        <f t="shared" si="1"/>
        <v>97818.069149999996</v>
      </c>
      <c r="AJ42" s="12">
        <f t="shared" si="5"/>
        <v>83723.262235000002</v>
      </c>
      <c r="AK42" s="12"/>
      <c r="AL42" s="12"/>
      <c r="AM42" s="12"/>
      <c r="AN42" s="12"/>
      <c r="AO42" s="12"/>
      <c r="AP42" s="12"/>
      <c r="AQ42" s="12"/>
      <c r="AR42" s="12"/>
    </row>
    <row r="43" spans="1:44" ht="19.5" customHeight="1" x14ac:dyDescent="0.2">
      <c r="A43" s="43">
        <v>33</v>
      </c>
      <c r="B43" s="35" t="s">
        <v>118</v>
      </c>
      <c r="C43" s="24" t="s">
        <v>39</v>
      </c>
      <c r="D43" s="24" t="s">
        <v>48</v>
      </c>
      <c r="E43" s="27"/>
      <c r="F43" s="29">
        <v>1</v>
      </c>
      <c r="G43" s="11">
        <v>17697</v>
      </c>
      <c r="H43" s="11" t="s">
        <v>66</v>
      </c>
      <c r="I43" s="11">
        <v>2.81</v>
      </c>
      <c r="J43" s="12">
        <f t="shared" si="9"/>
        <v>72106.426500000001</v>
      </c>
      <c r="K43" s="13"/>
      <c r="L43" s="12"/>
      <c r="M43" s="12"/>
      <c r="N43" s="12"/>
      <c r="O43" s="12"/>
      <c r="P43" s="13"/>
      <c r="Q43" s="13">
        <v>12019</v>
      </c>
      <c r="R43" s="12"/>
      <c r="S43" s="12"/>
      <c r="T43" s="12"/>
      <c r="U43" s="12"/>
      <c r="V43" s="7">
        <v>2169</v>
      </c>
      <c r="W43" s="12"/>
      <c r="X43" s="12">
        <f t="shared" si="3"/>
        <v>7210.6426500000007</v>
      </c>
      <c r="Y43" s="12"/>
      <c r="Z43" s="12"/>
      <c r="AA43" s="12"/>
      <c r="AB43" s="12"/>
      <c r="AC43" s="12"/>
      <c r="AD43" s="12"/>
      <c r="AE43" s="12"/>
      <c r="AF43" s="14">
        <v>1</v>
      </c>
      <c r="AG43" s="14">
        <v>4313</v>
      </c>
      <c r="AH43" s="12">
        <f t="shared" si="4"/>
        <v>25711.642650000002</v>
      </c>
      <c r="AI43" s="12">
        <f t="shared" si="1"/>
        <v>97818.069149999996</v>
      </c>
      <c r="AJ43" s="12">
        <f t="shared" si="5"/>
        <v>83723.262235000002</v>
      </c>
      <c r="AK43" s="12"/>
      <c r="AL43" s="12"/>
      <c r="AM43" s="12"/>
      <c r="AN43" s="12"/>
      <c r="AO43" s="12"/>
      <c r="AP43" s="12"/>
      <c r="AQ43" s="12"/>
      <c r="AR43" s="12"/>
    </row>
    <row r="44" spans="1:44" ht="19.5" customHeight="1" x14ac:dyDescent="0.2">
      <c r="A44" s="43">
        <v>34</v>
      </c>
      <c r="B44" s="35" t="s">
        <v>91</v>
      </c>
      <c r="C44" s="24" t="s">
        <v>92</v>
      </c>
      <c r="D44" s="24" t="s">
        <v>48</v>
      </c>
      <c r="E44" s="27"/>
      <c r="F44" s="29">
        <v>1</v>
      </c>
      <c r="G44" s="11">
        <v>17697</v>
      </c>
      <c r="H44" s="11" t="s">
        <v>66</v>
      </c>
      <c r="I44" s="11">
        <v>2.81</v>
      </c>
      <c r="J44" s="12">
        <f t="shared" si="9"/>
        <v>72106.426500000001</v>
      </c>
      <c r="K44" s="13"/>
      <c r="L44" s="12"/>
      <c r="M44" s="12"/>
      <c r="N44" s="12"/>
      <c r="O44" s="12"/>
      <c r="P44" s="13"/>
      <c r="Q44" s="13"/>
      <c r="R44" s="12"/>
      <c r="S44" s="12"/>
      <c r="T44" s="12"/>
      <c r="U44" s="12"/>
      <c r="V44" s="7"/>
      <c r="W44" s="12"/>
      <c r="X44" s="12">
        <f t="shared" si="3"/>
        <v>7210.6426500000007</v>
      </c>
      <c r="Y44" s="12"/>
      <c r="Z44" s="12"/>
      <c r="AA44" s="12"/>
      <c r="AB44" s="12"/>
      <c r="AC44" s="12"/>
      <c r="AD44" s="12"/>
      <c r="AE44" s="12"/>
      <c r="AF44" s="14">
        <v>1</v>
      </c>
      <c r="AG44" s="14">
        <v>4313</v>
      </c>
      <c r="AH44" s="12">
        <f t="shared" si="4"/>
        <v>11523.642650000002</v>
      </c>
      <c r="AI44" s="12">
        <f t="shared" si="1"/>
        <v>83630.069149999996</v>
      </c>
      <c r="AJ44" s="12">
        <f t="shared" si="5"/>
        <v>70954.06223499999</v>
      </c>
      <c r="AK44" s="12"/>
      <c r="AL44" s="12"/>
      <c r="AM44" s="12"/>
      <c r="AN44" s="12"/>
      <c r="AO44" s="12"/>
      <c r="AP44" s="12"/>
      <c r="AQ44" s="12"/>
      <c r="AR44" s="12"/>
    </row>
    <row r="45" spans="1:44" ht="19.899999999999999" customHeight="1" x14ac:dyDescent="0.2">
      <c r="A45" s="43">
        <v>35</v>
      </c>
      <c r="B45" s="35" t="s">
        <v>88</v>
      </c>
      <c r="C45" s="24" t="s">
        <v>92</v>
      </c>
      <c r="D45" s="24" t="s">
        <v>48</v>
      </c>
      <c r="E45" s="27"/>
      <c r="F45" s="29">
        <v>1</v>
      </c>
      <c r="G45" s="11">
        <v>17697</v>
      </c>
      <c r="H45" s="11" t="s">
        <v>66</v>
      </c>
      <c r="I45" s="11">
        <v>2.81</v>
      </c>
      <c r="J45" s="12">
        <f t="shared" si="9"/>
        <v>72106.426500000001</v>
      </c>
      <c r="K45" s="13"/>
      <c r="L45" s="12"/>
      <c r="M45" s="12"/>
      <c r="N45" s="12"/>
      <c r="O45" s="12"/>
      <c r="P45" s="13"/>
      <c r="Q45" s="13"/>
      <c r="R45" s="12"/>
      <c r="S45" s="12"/>
      <c r="T45" s="12"/>
      <c r="U45" s="12"/>
      <c r="V45" s="7"/>
      <c r="W45" s="12"/>
      <c r="X45" s="12">
        <f t="shared" si="3"/>
        <v>7210.6426500000007</v>
      </c>
      <c r="Y45" s="12"/>
      <c r="Z45" s="12"/>
      <c r="AA45" s="12"/>
      <c r="AB45" s="12"/>
      <c r="AC45" s="12"/>
      <c r="AD45" s="12"/>
      <c r="AE45" s="12"/>
      <c r="AF45" s="14">
        <v>1</v>
      </c>
      <c r="AG45" s="14">
        <v>4313</v>
      </c>
      <c r="AH45" s="12">
        <f t="shared" si="4"/>
        <v>11523.642650000002</v>
      </c>
      <c r="AI45" s="12">
        <f t="shared" si="1"/>
        <v>83630.069149999996</v>
      </c>
      <c r="AJ45" s="12">
        <f t="shared" si="5"/>
        <v>70954.06223499999</v>
      </c>
      <c r="AK45" s="12"/>
      <c r="AL45" s="12"/>
      <c r="AM45" s="12"/>
      <c r="AN45" s="12"/>
      <c r="AO45" s="12"/>
      <c r="AP45" s="12"/>
      <c r="AQ45" s="12"/>
      <c r="AR45" s="12"/>
    </row>
    <row r="46" spans="1:44" ht="19.899999999999999" customHeight="1" x14ac:dyDescent="0.2">
      <c r="A46" s="43">
        <v>36</v>
      </c>
      <c r="B46" s="35" t="s">
        <v>94</v>
      </c>
      <c r="C46" s="24" t="s">
        <v>92</v>
      </c>
      <c r="D46" s="24" t="s">
        <v>48</v>
      </c>
      <c r="E46" s="27"/>
      <c r="F46" s="29">
        <v>1</v>
      </c>
      <c r="G46" s="11">
        <v>17697</v>
      </c>
      <c r="H46" s="11" t="s">
        <v>66</v>
      </c>
      <c r="I46" s="11">
        <v>2.81</v>
      </c>
      <c r="J46" s="12">
        <f t="shared" si="9"/>
        <v>72106.426500000001</v>
      </c>
      <c r="K46" s="13"/>
      <c r="L46" s="12"/>
      <c r="M46" s="12"/>
      <c r="N46" s="12"/>
      <c r="O46" s="12">
        <v>5309</v>
      </c>
      <c r="P46" s="13"/>
      <c r="Q46" s="13"/>
      <c r="R46" s="12"/>
      <c r="S46" s="12"/>
      <c r="T46" s="12"/>
      <c r="U46" s="12"/>
      <c r="V46" s="7"/>
      <c r="W46" s="12"/>
      <c r="X46" s="12">
        <f t="shared" si="3"/>
        <v>7210.6426500000007</v>
      </c>
      <c r="Y46" s="12"/>
      <c r="Z46" s="12"/>
      <c r="AA46" s="12"/>
      <c r="AB46" s="12"/>
      <c r="AC46" s="12"/>
      <c r="AD46" s="12"/>
      <c r="AE46" s="12"/>
      <c r="AF46" s="14">
        <v>1</v>
      </c>
      <c r="AG46" s="14">
        <v>4313</v>
      </c>
      <c r="AH46" s="12">
        <f t="shared" si="4"/>
        <v>16832.642650000002</v>
      </c>
      <c r="AI46" s="12">
        <f t="shared" si="1"/>
        <v>88939.069149999996</v>
      </c>
      <c r="AJ46" s="12">
        <f t="shared" si="5"/>
        <v>75732.162234999996</v>
      </c>
      <c r="AK46" s="12"/>
      <c r="AL46" s="12"/>
      <c r="AM46" s="12"/>
      <c r="AN46" s="12"/>
      <c r="AO46" s="12"/>
      <c r="AP46" s="12"/>
      <c r="AQ46" s="12"/>
      <c r="AR46" s="12"/>
    </row>
    <row r="47" spans="1:44" ht="19.899999999999999" customHeight="1" x14ac:dyDescent="0.2">
      <c r="A47" s="43">
        <v>37</v>
      </c>
      <c r="B47" s="35" t="s">
        <v>79</v>
      </c>
      <c r="C47" s="24" t="s">
        <v>96</v>
      </c>
      <c r="D47" s="24" t="s">
        <v>48</v>
      </c>
      <c r="E47" s="27"/>
      <c r="F47" s="29">
        <v>1</v>
      </c>
      <c r="G47" s="11">
        <v>17697</v>
      </c>
      <c r="H47" s="11" t="s">
        <v>64</v>
      </c>
      <c r="I47" s="11">
        <v>2.94</v>
      </c>
      <c r="J47" s="12">
        <f t="shared" si="9"/>
        <v>75442.311000000002</v>
      </c>
      <c r="K47" s="13"/>
      <c r="L47" s="12"/>
      <c r="M47" s="12"/>
      <c r="N47" s="12"/>
      <c r="O47" s="12"/>
      <c r="P47" s="13"/>
      <c r="Q47" s="13"/>
      <c r="R47" s="12"/>
      <c r="S47" s="12"/>
      <c r="T47" s="12"/>
      <c r="U47" s="12"/>
      <c r="V47" s="7"/>
      <c r="W47" s="12"/>
      <c r="X47" s="12">
        <f t="shared" si="3"/>
        <v>7544.2311000000009</v>
      </c>
      <c r="Y47" s="12"/>
      <c r="Z47" s="12"/>
      <c r="AA47" s="12"/>
      <c r="AB47" s="12"/>
      <c r="AC47" s="12"/>
      <c r="AD47" s="12"/>
      <c r="AE47" s="12"/>
      <c r="AF47" s="14">
        <v>1</v>
      </c>
      <c r="AG47" s="14">
        <v>4313</v>
      </c>
      <c r="AH47" s="12">
        <f t="shared" si="4"/>
        <v>11857.231100000001</v>
      </c>
      <c r="AI47" s="12">
        <f t="shared" si="1"/>
        <v>87299.542100000006</v>
      </c>
      <c r="AJ47" s="12">
        <f t="shared" si="5"/>
        <v>74256.58789000001</v>
      </c>
      <c r="AK47" s="12"/>
      <c r="AL47" s="12"/>
      <c r="AM47" s="12"/>
      <c r="AN47" s="12"/>
      <c r="AO47" s="12"/>
      <c r="AP47" s="12"/>
      <c r="AQ47" s="12"/>
      <c r="AR47" s="12"/>
    </row>
    <row r="48" spans="1:44" ht="19.899999999999999" customHeight="1" x14ac:dyDescent="0.2">
      <c r="A48" s="43">
        <v>38</v>
      </c>
      <c r="B48" s="35" t="s">
        <v>114</v>
      </c>
      <c r="C48" s="24" t="s">
        <v>115</v>
      </c>
      <c r="D48" s="24" t="s">
        <v>48</v>
      </c>
      <c r="E48" s="27"/>
      <c r="F48" s="29">
        <v>0.5</v>
      </c>
      <c r="G48" s="11">
        <v>17697</v>
      </c>
      <c r="H48" s="11" t="s">
        <v>66</v>
      </c>
      <c r="I48" s="11">
        <v>2.81</v>
      </c>
      <c r="J48" s="12">
        <f t="shared" si="9"/>
        <v>36053.213250000001</v>
      </c>
      <c r="K48" s="13"/>
      <c r="L48" s="12"/>
      <c r="M48" s="12"/>
      <c r="N48" s="12"/>
      <c r="O48" s="12"/>
      <c r="P48" s="13"/>
      <c r="Q48" s="13"/>
      <c r="R48" s="12"/>
      <c r="S48" s="12"/>
      <c r="T48" s="12"/>
      <c r="U48" s="12"/>
      <c r="V48" s="7"/>
      <c r="W48" s="12"/>
      <c r="X48" s="12">
        <f t="shared" si="3"/>
        <v>3605.3213250000003</v>
      </c>
      <c r="Y48" s="12"/>
      <c r="Z48" s="12"/>
      <c r="AA48" s="12"/>
      <c r="AB48" s="12"/>
      <c r="AC48" s="12"/>
      <c r="AD48" s="12"/>
      <c r="AE48" s="12"/>
      <c r="AF48" s="14">
        <v>1</v>
      </c>
      <c r="AG48" s="14">
        <v>4313</v>
      </c>
      <c r="AH48" s="12">
        <f t="shared" si="4"/>
        <v>7918.3213250000008</v>
      </c>
      <c r="AI48" s="12">
        <f t="shared" si="1"/>
        <v>43971.534574999998</v>
      </c>
      <c r="AJ48" s="12">
        <f t="shared" si="5"/>
        <v>35261.381117500001</v>
      </c>
      <c r="AK48" s="12"/>
      <c r="AL48" s="12"/>
      <c r="AM48" s="12"/>
      <c r="AN48" s="12"/>
      <c r="AO48" s="12"/>
      <c r="AP48" s="12"/>
      <c r="AQ48" s="12"/>
      <c r="AR48" s="12"/>
    </row>
    <row r="49" spans="1:44" s="41" customFormat="1" ht="19.899999999999999" customHeight="1" x14ac:dyDescent="0.2">
      <c r="A49" s="43">
        <v>39</v>
      </c>
      <c r="B49" s="35" t="s">
        <v>116</v>
      </c>
      <c r="C49" s="36" t="s">
        <v>117</v>
      </c>
      <c r="D49" s="36" t="s">
        <v>48</v>
      </c>
      <c r="E49" s="39"/>
      <c r="F49" s="34">
        <v>0.5</v>
      </c>
      <c r="G49" s="11">
        <v>17697</v>
      </c>
      <c r="H49" s="11" t="s">
        <v>66</v>
      </c>
      <c r="I49" s="11">
        <v>2.81</v>
      </c>
      <c r="J49" s="12">
        <f t="shared" si="9"/>
        <v>36053.213250000001</v>
      </c>
      <c r="K49" s="32"/>
      <c r="L49" s="12"/>
      <c r="M49" s="12"/>
      <c r="N49" s="12"/>
      <c r="O49" s="12"/>
      <c r="P49" s="32"/>
      <c r="Q49" s="32"/>
      <c r="R49" s="12"/>
      <c r="S49" s="12"/>
      <c r="T49" s="12"/>
      <c r="U49" s="12"/>
      <c r="V49" s="40"/>
      <c r="W49" s="12"/>
      <c r="X49" s="12">
        <f t="shared" si="3"/>
        <v>3605.3213250000003</v>
      </c>
      <c r="Y49" s="12"/>
      <c r="Z49" s="12"/>
      <c r="AA49" s="12"/>
      <c r="AB49" s="12"/>
      <c r="AC49" s="12"/>
      <c r="AD49" s="12"/>
      <c r="AE49" s="12"/>
      <c r="AF49" s="12">
        <v>1</v>
      </c>
      <c r="AG49" s="12">
        <v>4313</v>
      </c>
      <c r="AH49" s="12">
        <f t="shared" si="4"/>
        <v>7918.3213250000008</v>
      </c>
      <c r="AI49" s="12">
        <f t="shared" si="1"/>
        <v>43971.534574999998</v>
      </c>
      <c r="AJ49" s="12">
        <f t="shared" si="5"/>
        <v>35261.381117500001</v>
      </c>
      <c r="AK49" s="12"/>
      <c r="AL49" s="12"/>
      <c r="AM49" s="12"/>
      <c r="AN49" s="12"/>
      <c r="AO49" s="12"/>
      <c r="AP49" s="12"/>
      <c r="AQ49" s="12"/>
      <c r="AR49" s="12"/>
    </row>
    <row r="50" spans="1:44" ht="19.899999999999999" customHeight="1" x14ac:dyDescent="0.2">
      <c r="A50" s="43"/>
      <c r="B50" s="35"/>
      <c r="C50" s="24"/>
      <c r="D50" s="24"/>
      <c r="E50" s="27"/>
      <c r="F50" s="29"/>
      <c r="G50" s="11"/>
      <c r="H50" s="11"/>
      <c r="I50" s="11"/>
      <c r="J50" s="12"/>
      <c r="K50" s="13"/>
      <c r="L50" s="12"/>
      <c r="M50" s="12"/>
      <c r="N50" s="12"/>
      <c r="O50" s="12"/>
      <c r="P50" s="13"/>
      <c r="Q50" s="13"/>
      <c r="R50" s="12"/>
      <c r="S50" s="12"/>
      <c r="T50" s="12"/>
      <c r="U50" s="12"/>
      <c r="V50" s="7"/>
      <c r="W50" s="12"/>
      <c r="X50" s="12"/>
      <c r="Y50" s="12"/>
      <c r="Z50" s="12"/>
      <c r="AA50" s="12"/>
      <c r="AB50" s="12"/>
      <c r="AC50" s="12"/>
      <c r="AD50" s="12"/>
      <c r="AE50" s="12"/>
      <c r="AF50" s="14"/>
      <c r="AG50" s="14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1:44" s="5" customFormat="1" x14ac:dyDescent="0.2">
      <c r="A51" s="15"/>
      <c r="B51" s="16" t="s">
        <v>4</v>
      </c>
      <c r="C51" s="17"/>
      <c r="D51" s="17"/>
      <c r="E51" s="17"/>
      <c r="F51" s="18">
        <f>SUM(F11:F48)</f>
        <v>32</v>
      </c>
      <c r="G51" s="18"/>
      <c r="H51" s="18"/>
      <c r="I51" s="18"/>
      <c r="J51" s="19">
        <f>SUM(J11:J50)</f>
        <v>3161365.534500001</v>
      </c>
      <c r="K51" s="19">
        <f t="shared" ref="K51:W51" si="10">SUM(K11:K47)</f>
        <v>405559.93687499996</v>
      </c>
      <c r="L51" s="19">
        <f t="shared" si="10"/>
        <v>0</v>
      </c>
      <c r="M51" s="19">
        <f t="shared" si="10"/>
        <v>2655</v>
      </c>
      <c r="N51" s="19">
        <f t="shared" si="10"/>
        <v>0</v>
      </c>
      <c r="O51" s="19">
        <f t="shared" si="10"/>
        <v>5309</v>
      </c>
      <c r="P51" s="19">
        <f t="shared" si="10"/>
        <v>10618</v>
      </c>
      <c r="Q51" s="19">
        <f t="shared" si="10"/>
        <v>54654</v>
      </c>
      <c r="R51" s="19">
        <f t="shared" si="10"/>
        <v>6194</v>
      </c>
      <c r="S51" s="19">
        <f t="shared" si="10"/>
        <v>0</v>
      </c>
      <c r="T51" s="19">
        <f t="shared" si="10"/>
        <v>0</v>
      </c>
      <c r="U51" s="19">
        <f t="shared" si="10"/>
        <v>37079.63925</v>
      </c>
      <c r="V51" s="19">
        <f t="shared" si="10"/>
        <v>9855</v>
      </c>
      <c r="W51" s="19">
        <f t="shared" si="10"/>
        <v>21237</v>
      </c>
      <c r="X51" s="19">
        <f>SUM(X11:X50)</f>
        <v>356692.54713750002</v>
      </c>
      <c r="Y51" s="19">
        <f t="shared" ref="Y51:AD51" si="11">SUM(Y11:Y47)</f>
        <v>0</v>
      </c>
      <c r="Z51" s="19">
        <f t="shared" si="11"/>
        <v>0</v>
      </c>
      <c r="AA51" s="19">
        <f t="shared" si="11"/>
        <v>0</v>
      </c>
      <c r="AB51" s="19">
        <f t="shared" si="11"/>
        <v>51100.087500000001</v>
      </c>
      <c r="AC51" s="19">
        <f t="shared" si="11"/>
        <v>0</v>
      </c>
      <c r="AD51" s="19">
        <f t="shared" si="11"/>
        <v>0</v>
      </c>
      <c r="AE51" s="19"/>
      <c r="AF51" s="19">
        <f>SUM(AF11:AF50)</f>
        <v>39</v>
      </c>
      <c r="AG51" s="19">
        <f>SUM(AG11:AG50)</f>
        <v>168207</v>
      </c>
      <c r="AH51" s="19">
        <f>SUM(AH11:AH50)</f>
        <v>1162873.9957625004</v>
      </c>
      <c r="AI51" s="19">
        <f>SUM(AI11:AI50)</f>
        <v>4324239.5302625</v>
      </c>
      <c r="AJ51" s="19">
        <f>SUM(AJ11:AJ50)</f>
        <v>3723608.5772362491</v>
      </c>
      <c r="AK51" s="19">
        <f>SUM(AK14:AK50)</f>
        <v>211779.99900000001</v>
      </c>
      <c r="AL51" s="19">
        <f>SUM(AL14:AL50)</f>
        <v>52944.999750000003</v>
      </c>
      <c r="AM51" s="19">
        <f>SUM(AM14:AM50)</f>
        <v>26472.499875000001</v>
      </c>
      <c r="AN51" s="19"/>
      <c r="AO51" s="19"/>
      <c r="AP51" s="19"/>
      <c r="AQ51" s="19">
        <f>SUM(AQ14:AQ50)</f>
        <v>15330.026249999999</v>
      </c>
      <c r="AR51" s="19">
        <f>SUM(AR14:AR50)</f>
        <v>306527.524875</v>
      </c>
    </row>
    <row r="52" spans="1:44" x14ac:dyDescent="0.2">
      <c r="AH52" s="3"/>
      <c r="AI52" s="3"/>
    </row>
    <row r="53" spans="1:44" x14ac:dyDescent="0.2">
      <c r="B53" s="1" t="s">
        <v>103</v>
      </c>
      <c r="D53" s="1" t="s">
        <v>129</v>
      </c>
    </row>
    <row r="55" spans="1:44" x14ac:dyDescent="0.2">
      <c r="B55" s="1" t="s">
        <v>104</v>
      </c>
      <c r="D55" s="1" t="s">
        <v>131</v>
      </c>
    </row>
  </sheetData>
  <mergeCells count="30">
    <mergeCell ref="G8:G10"/>
    <mergeCell ref="B8:B10"/>
    <mergeCell ref="C8:C10"/>
    <mergeCell ref="D8:D10"/>
    <mergeCell ref="E8:E10"/>
    <mergeCell ref="F8:F10"/>
    <mergeCell ref="S8:S10"/>
    <mergeCell ref="T8:T10"/>
    <mergeCell ref="H8:H10"/>
    <mergeCell ref="I8:I10"/>
    <mergeCell ref="J8:J10"/>
    <mergeCell ref="K8:K9"/>
    <mergeCell ref="L8:L10"/>
    <mergeCell ref="M8:M9"/>
    <mergeCell ref="AK8:AR8"/>
    <mergeCell ref="A8:A10"/>
    <mergeCell ref="AF8:AG9"/>
    <mergeCell ref="AH8:AH10"/>
    <mergeCell ref="AI8:AI10"/>
    <mergeCell ref="AJ8:AJ10"/>
    <mergeCell ref="U8:U10"/>
    <mergeCell ref="V8:V10"/>
    <mergeCell ref="W8:W10"/>
    <mergeCell ref="X8:X9"/>
    <mergeCell ref="Y8:AB8"/>
    <mergeCell ref="AC8:AE9"/>
    <mergeCell ref="N8:O9"/>
    <mergeCell ref="P8:P10"/>
    <mergeCell ref="Q8:Q10"/>
    <mergeCell ref="R8:R10"/>
  </mergeCells>
  <pageMargins left="0.59055118110236227" right="0.19685039370078741" top="0.3937007874015748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Штат 01.01.2024г и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2024-01-10T18:18:59Z</dcterms:modified>
</cp:coreProperties>
</file>